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LB24Z0006\TaikiFS\07 温暖化防止推進\□R7年度□\02_排出抑制計画\00_HP様式更新\R7様式作業中\"/>
    </mc:Choice>
  </mc:AlternateContent>
  <xr:revisionPtr revIDLastSave="0" documentId="8_{967C2E3C-13C7-4657-B1C8-674D95E7C527}" xr6:coauthVersionLast="47" xr6:coauthVersionMax="47" xr10:uidLastSave="{00000000-0000-0000-0000-000000000000}"/>
  <bookViews>
    <workbookView xWindow="-28920" yWindow="-120" windowWidth="29040" windowHeight="15720" activeTab="1" xr2:uid="{6F0E90F9-76AD-4993-9A57-4F909161FA9F}"/>
  </bookViews>
  <sheets>
    <sheet name="条例判定フロー（2030年目標）" sheetId="7" r:id="rId1"/>
    <sheet name="エネルギー使用量（原油換算用）" sheetId="8" r:id="rId2"/>
    <sheet name="HFC算定用" sheetId="2" r:id="rId3"/>
    <sheet name="PFC算定用" sheetId="3" r:id="rId4"/>
    <sheet name="SF6算定用" sheetId="4" r:id="rId5"/>
    <sheet name="NF3算定用" sheetId="6" r:id="rId6"/>
  </sheets>
  <definedNames>
    <definedName name="_xlnm.Print_Area" localSheetId="2">HFC算定用!$A$1:$J$53</definedName>
    <definedName name="_xlnm.Print_Area" localSheetId="5">NF3算定用!$A$1:$J$12</definedName>
    <definedName name="_xlnm.Print_Area" localSheetId="3">PFC算定用!$A$1:$J$60</definedName>
    <definedName name="_xlnm.Print_Area" localSheetId="4">SF6算定用!$A$1:$J$27</definedName>
    <definedName name="_xlnm.Print_Area" localSheetId="1">'エネルギー使用量（原油換算用）'!$A$1:$H$43</definedName>
    <definedName name="_xlnm.Print_Area" localSheetId="0">'条例判定フロー（2030年目標）'!$A$1:$K$52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6" l="1"/>
  <c r="H23" i="4"/>
  <c r="H21" i="4"/>
  <c r="H19" i="4"/>
  <c r="H17" i="4"/>
  <c r="H16" i="4"/>
  <c r="H15" i="4"/>
  <c r="H13" i="4"/>
  <c r="H12" i="4"/>
  <c r="H10" i="4"/>
  <c r="H8" i="4"/>
  <c r="H7" i="4"/>
  <c r="J7" i="4" s="1"/>
  <c r="H6" i="4"/>
  <c r="J6" i="4" s="1"/>
  <c r="H46" i="3"/>
  <c r="J46" i="3" s="1"/>
  <c r="H45" i="3"/>
  <c r="J45" i="3" s="1"/>
  <c r="H43" i="3"/>
  <c r="J43" i="3" s="1"/>
  <c r="H41" i="3"/>
  <c r="H39" i="3"/>
  <c r="H37" i="3"/>
  <c r="H35" i="3"/>
  <c r="H33" i="3"/>
  <c r="H31" i="3"/>
  <c r="H29" i="3"/>
  <c r="H27" i="3"/>
  <c r="H25" i="3"/>
  <c r="H23" i="3"/>
  <c r="H21" i="3"/>
  <c r="H19" i="3"/>
  <c r="J19" i="3" s="1"/>
  <c r="H17" i="3"/>
  <c r="J17" i="3" s="1"/>
  <c r="H15" i="3"/>
  <c r="J15" i="3" s="1"/>
  <c r="H13" i="3"/>
  <c r="J13" i="3" s="1"/>
  <c r="H11" i="3"/>
  <c r="J11" i="3" s="1"/>
  <c r="H9" i="3"/>
  <c r="H7" i="3"/>
  <c r="J7" i="3"/>
  <c r="H6" i="3"/>
  <c r="H30" i="2"/>
  <c r="H29" i="2"/>
  <c r="H28" i="2"/>
  <c r="H27" i="2"/>
  <c r="H26" i="2"/>
  <c r="H25" i="2"/>
  <c r="H23" i="2"/>
  <c r="H21" i="2"/>
  <c r="H20" i="2"/>
  <c r="H19" i="2"/>
  <c r="J19" i="2" s="1"/>
  <c r="H18" i="2"/>
  <c r="J18" i="2" s="1"/>
  <c r="H17" i="2"/>
  <c r="J17" i="2" s="1"/>
  <c r="H16" i="2"/>
  <c r="J16" i="2" s="1"/>
  <c r="H14" i="2"/>
  <c r="H12" i="2"/>
  <c r="J12" i="2" s="1"/>
  <c r="H10" i="2"/>
  <c r="H9" i="2"/>
  <c r="H8" i="2"/>
  <c r="H6" i="2"/>
  <c r="J6" i="2"/>
  <c r="H30" i="8"/>
  <c r="H20" i="8"/>
  <c r="H19" i="8"/>
  <c r="H18" i="8"/>
  <c r="H17" i="8"/>
  <c r="H16" i="8"/>
  <c r="H15" i="8"/>
  <c r="H14" i="8"/>
  <c r="J23" i="4"/>
  <c r="J21" i="4"/>
  <c r="J19" i="4"/>
  <c r="J17" i="4"/>
  <c r="J16" i="4"/>
  <c r="J15" i="4"/>
  <c r="J13" i="4"/>
  <c r="J12" i="4"/>
  <c r="J10" i="4"/>
  <c r="J8" i="4"/>
  <c r="J41" i="3"/>
  <c r="J39" i="3"/>
  <c r="J37" i="3"/>
  <c r="J35" i="3"/>
  <c r="J33" i="3"/>
  <c r="J31" i="3"/>
  <c r="J29" i="3"/>
  <c r="J27" i="3"/>
  <c r="J25" i="3"/>
  <c r="J23" i="3"/>
  <c r="J21" i="3"/>
  <c r="J9" i="3"/>
  <c r="J6" i="3"/>
  <c r="J30" i="2"/>
  <c r="J29" i="2"/>
  <c r="J28" i="2"/>
  <c r="J27" i="2"/>
  <c r="J26" i="2"/>
  <c r="J25" i="2"/>
  <c r="J23" i="2"/>
  <c r="J21" i="2"/>
  <c r="J20" i="2"/>
  <c r="J14" i="2"/>
  <c r="J10" i="2"/>
  <c r="J9" i="2"/>
  <c r="J8" i="2"/>
  <c r="F7" i="8"/>
  <c r="H7" i="8" s="1"/>
  <c r="F8" i="8"/>
  <c r="H8" i="8"/>
  <c r="F9" i="8"/>
  <c r="H9" i="8" s="1"/>
  <c r="F10" i="8"/>
  <c r="H10" i="8" s="1"/>
  <c r="F11" i="8"/>
  <c r="H11" i="8" s="1"/>
  <c r="F12" i="8"/>
  <c r="H12" i="8" s="1"/>
  <c r="F13" i="8"/>
  <c r="H13" i="8" s="1"/>
  <c r="F14" i="8"/>
  <c r="F15" i="8"/>
  <c r="F16" i="8"/>
  <c r="F17" i="8"/>
  <c r="F18" i="8"/>
  <c r="F19" i="8"/>
  <c r="F20" i="8"/>
  <c r="F21" i="8"/>
  <c r="H21" i="8" s="1"/>
  <c r="F22" i="8"/>
  <c r="H22" i="8" s="1"/>
  <c r="F24" i="8"/>
  <c r="H24" i="8" s="1"/>
  <c r="F23" i="8"/>
  <c r="H23" i="8" s="1"/>
  <c r="F26" i="8"/>
  <c r="H26" i="8" s="1"/>
  <c r="F25" i="8"/>
  <c r="H25" i="8" s="1"/>
  <c r="F27" i="8"/>
  <c r="H27" i="8" s="1"/>
  <c r="F28" i="8"/>
  <c r="H28" i="8" s="1"/>
  <c r="F29" i="8"/>
  <c r="H29" i="8" s="1"/>
  <c r="F30" i="8"/>
  <c r="F31" i="8"/>
  <c r="H31" i="8"/>
  <c r="F32" i="8"/>
  <c r="H32" i="8"/>
  <c r="F33" i="8"/>
  <c r="H33" i="8"/>
  <c r="F34" i="8"/>
  <c r="H34" i="8"/>
  <c r="F35" i="8"/>
  <c r="H35" i="8"/>
  <c r="F36" i="8"/>
  <c r="H36" i="8"/>
  <c r="F37" i="8"/>
  <c r="H37" i="8"/>
  <c r="F38" i="8"/>
  <c r="H38" i="8" s="1"/>
  <c r="F6" i="8"/>
  <c r="H6" i="8" s="1"/>
  <c r="F40" i="8"/>
  <c r="H40" i="8" s="1"/>
  <c r="F39" i="8"/>
  <c r="H39" i="8" s="1"/>
  <c r="H8" i="6"/>
  <c r="J8" i="6"/>
  <c r="H9" i="6"/>
  <c r="J9" i="6" s="1"/>
  <c r="H10" i="6"/>
  <c r="J10" i="6"/>
  <c r="H7" i="6"/>
  <c r="J7" i="6"/>
  <c r="J6" i="6"/>
  <c r="J11" i="6" s="1"/>
  <c r="C12" i="6" s="1"/>
  <c r="J47" i="3" l="1"/>
  <c r="D48" i="3" s="1"/>
  <c r="H41" i="8"/>
  <c r="D42" i="8" s="1"/>
  <c r="J25" i="4"/>
  <c r="D26" i="4" s="1"/>
  <c r="J31" i="2"/>
  <c r="D32" i="2" s="1"/>
</calcChain>
</file>

<file path=xl/sharedStrings.xml><?xml version="1.0" encoding="utf-8"?>
<sst xmlns="http://schemas.openxmlformats.org/spreadsheetml/2006/main" count="435" uniqueCount="197">
  <si>
    <t>活動の区分</t>
    <phoneticPr fontId="2"/>
  </si>
  <si>
    <t>単位</t>
    <rPh sb="0" eb="2">
      <t>タンイ</t>
    </rPh>
    <phoneticPr fontId="2"/>
  </si>
  <si>
    <t>原油換算係数</t>
    <rPh sb="0" eb="2">
      <t>ゲンユ</t>
    </rPh>
    <rPh sb="2" eb="4">
      <t>カンサン</t>
    </rPh>
    <rPh sb="4" eb="6">
      <t>ケイスウ</t>
    </rPh>
    <phoneticPr fontId="2"/>
  </si>
  <si>
    <t>単位
発熱量</t>
    <rPh sb="0" eb="2">
      <t>タンイ</t>
    </rPh>
    <rPh sb="3" eb="5">
      <t>ハツネツ</t>
    </rPh>
    <rPh sb="5" eb="6">
      <t>リョウ</t>
    </rPh>
    <phoneticPr fontId="2"/>
  </si>
  <si>
    <t>排出係数</t>
    <rPh sb="0" eb="2">
      <t>ハイシュツ</t>
    </rPh>
    <rPh sb="2" eb="4">
      <t>ケイスウ</t>
    </rPh>
    <phoneticPr fontId="2"/>
  </si>
  <si>
    <t>排出量</t>
    <rPh sb="0" eb="2">
      <t>ハイシュツ</t>
    </rPh>
    <rPh sb="2" eb="3">
      <t>リョウ</t>
    </rPh>
    <phoneticPr fontId="2"/>
  </si>
  <si>
    <t>温暖化
係数</t>
    <rPh sb="0" eb="3">
      <t>オンダンカ</t>
    </rPh>
    <rPh sb="4" eb="6">
      <t>ケイスウ</t>
    </rPh>
    <phoneticPr fontId="2"/>
  </si>
  <si>
    <t>小分類</t>
    <rPh sb="0" eb="3">
      <t>ショウブンルイ</t>
    </rPh>
    <phoneticPr fontId="2"/>
  </si>
  <si>
    <t>名称</t>
    <rPh sb="0" eb="2">
      <t>メイショウ</t>
    </rPh>
    <phoneticPr fontId="2"/>
  </si>
  <si>
    <t>燃料の使用</t>
    <rPh sb="0" eb="2">
      <t>ネンリョウ</t>
    </rPh>
    <rPh sb="3" eb="5">
      <t>シヨウ</t>
    </rPh>
    <phoneticPr fontId="2"/>
  </si>
  <si>
    <t>燃料使用量</t>
    <rPh sb="0" eb="2">
      <t>ネンリョウ</t>
    </rPh>
    <rPh sb="2" eb="5">
      <t>シヨウリョウ</t>
    </rPh>
    <phoneticPr fontId="2"/>
  </si>
  <si>
    <t>原油(コンデンセートを除く。)</t>
  </si>
  <si>
    <t/>
  </si>
  <si>
    <t>ナフサ</t>
  </si>
  <si>
    <t>灯油</t>
  </si>
  <si>
    <t>軽油</t>
  </si>
  <si>
    <t>Ａ重油</t>
  </si>
  <si>
    <t>Ｂ・Ｃ重油</t>
  </si>
  <si>
    <t>石油アスファルト</t>
  </si>
  <si>
    <t>その他可燃性天然ガス</t>
  </si>
  <si>
    <t>石炭コークス</t>
  </si>
  <si>
    <t>コールタール</t>
  </si>
  <si>
    <t>コークス炉ガス</t>
  </si>
  <si>
    <t>高炉ガス</t>
  </si>
  <si>
    <t>転炉ガス</t>
  </si>
  <si>
    <t>都市ガス(13A)</t>
  </si>
  <si>
    <t>他人から供給された熱の使用</t>
    <phoneticPr fontId="2"/>
  </si>
  <si>
    <t>熱使用量</t>
    <rPh sb="0" eb="1">
      <t>ネツ</t>
    </rPh>
    <rPh sb="1" eb="4">
      <t>シヨウリョウ</t>
    </rPh>
    <phoneticPr fontId="2"/>
  </si>
  <si>
    <t>産業用蒸気</t>
    <rPh sb="0" eb="3">
      <t>サンギョウヨウ</t>
    </rPh>
    <rPh sb="3" eb="5">
      <t>ジョウキ</t>
    </rPh>
    <phoneticPr fontId="7"/>
  </si>
  <si>
    <t>MJ</t>
  </si>
  <si>
    <t>産業用以外の蒸気</t>
    <rPh sb="0" eb="3">
      <t>サンギョウヨウ</t>
    </rPh>
    <rPh sb="3" eb="5">
      <t>イガイ</t>
    </rPh>
    <rPh sb="6" eb="8">
      <t>ジョウキ</t>
    </rPh>
    <phoneticPr fontId="7"/>
  </si>
  <si>
    <t>温水</t>
    <rPh sb="0" eb="2">
      <t>オンスイ</t>
    </rPh>
    <phoneticPr fontId="7"/>
  </si>
  <si>
    <t>冷水</t>
    <rPh sb="0" eb="2">
      <t>レイスイ</t>
    </rPh>
    <phoneticPr fontId="7"/>
  </si>
  <si>
    <t>他人から供給された電気の使用</t>
    <phoneticPr fontId="2"/>
  </si>
  <si>
    <t>kWh</t>
    <phoneticPr fontId="2"/>
  </si>
  <si>
    <t>買電</t>
    <phoneticPr fontId="2"/>
  </si>
  <si>
    <t>合計</t>
    <rPh sb="0" eb="2">
      <t>ゴウケイ</t>
    </rPh>
    <phoneticPr fontId="2"/>
  </si>
  <si>
    <t>HFCの種類に応じた係数を入力してください</t>
    <rPh sb="4" eb="6">
      <t>シュルイ</t>
    </rPh>
    <rPh sb="7" eb="8">
      <t>オウ</t>
    </rPh>
    <rPh sb="10" eb="12">
      <t>ケイスウ</t>
    </rPh>
    <rPh sb="13" eb="15">
      <t>ニュウリョク</t>
    </rPh>
    <phoneticPr fontId="2"/>
  </si>
  <si>
    <t>↓</t>
    <phoneticPr fontId="2"/>
  </si>
  <si>
    <t>活動の区分</t>
    <phoneticPr fontId="2"/>
  </si>
  <si>
    <t>クロロジフルオロメタン(HCFC-22)の製造</t>
  </si>
  <si>
    <t>HCFC-22製造量</t>
    <rPh sb="7" eb="9">
      <t>セイゾウ</t>
    </rPh>
    <rPh sb="9" eb="10">
      <t>リョウ</t>
    </rPh>
    <phoneticPr fontId="2"/>
  </si>
  <si>
    <t>HCFC-22製造により生成したHFC-23の回収・適正処理量</t>
    <rPh sb="7" eb="9">
      <t>セイゾウ</t>
    </rPh>
    <rPh sb="12" eb="14">
      <t>セイセイ</t>
    </rPh>
    <phoneticPr fontId="2"/>
  </si>
  <si>
    <t>ハイドロフルオロカーボン（HFC）の製造</t>
  </si>
  <si>
    <t>HFC製造量</t>
    <rPh sb="3" eb="5">
      <t>セイゾウ</t>
    </rPh>
    <rPh sb="5" eb="6">
      <t>リョウ</t>
    </rPh>
    <phoneticPr fontId="2"/>
  </si>
  <si>
    <t>製造時のHFC使用量</t>
    <rPh sb="0" eb="2">
      <t>セイゾウ</t>
    </rPh>
    <rPh sb="2" eb="3">
      <t>ジ</t>
    </rPh>
    <rPh sb="7" eb="10">
      <t>シヨウリョウ</t>
    </rPh>
    <phoneticPr fontId="2"/>
  </si>
  <si>
    <t>家庭用エアコンディショナー</t>
  </si>
  <si>
    <t>業務用冷凍空気調和機器（自動販売機を除く。）</t>
  </si>
  <si>
    <t>自動販売機</t>
  </si>
  <si>
    <t>台</t>
    <rPh sb="0" eb="1">
      <t>ダイ</t>
    </rPh>
    <phoneticPr fontId="2"/>
  </si>
  <si>
    <t>自動車用エアコンディショナー</t>
  </si>
  <si>
    <t>噴霧器の使用</t>
  </si>
  <si>
    <t>製品の使用に伴う排出量</t>
  </si>
  <si>
    <t>備考</t>
    <rPh sb="0" eb="2">
      <t>ビコウ</t>
    </rPh>
    <phoneticPr fontId="2"/>
  </si>
  <si>
    <t>PFC-14</t>
  </si>
  <si>
    <t>PFCの製造</t>
    <phoneticPr fontId="2"/>
  </si>
  <si>
    <t>PFC</t>
  </si>
  <si>
    <t>回収・適正処理量</t>
  </si>
  <si>
    <t>PFC-116使用量</t>
    <phoneticPr fontId="2"/>
  </si>
  <si>
    <t>PFC-116回収・適正処理量</t>
    <phoneticPr fontId="2"/>
  </si>
  <si>
    <t>PFC-116使用時に副生したPFC-14の回収・適正処理量</t>
  </si>
  <si>
    <t>PFC-218使用量</t>
    <phoneticPr fontId="2"/>
  </si>
  <si>
    <t>PFC-218回収・適正処理量</t>
    <phoneticPr fontId="2"/>
  </si>
  <si>
    <t>溶剤等の用途へのPFCの使用</t>
  </si>
  <si>
    <t>使用量－回収・適正処理量</t>
  </si>
  <si>
    <t>活動の区分</t>
    <phoneticPr fontId="2"/>
  </si>
  <si>
    <t>マグネシウム合金の鋳造</t>
    <phoneticPr fontId="2"/>
  </si>
  <si>
    <t>マグネシウム合金の鋳造によるSF6使用量</t>
    <phoneticPr fontId="2"/>
  </si>
  <si>
    <t>機器製造・使用開始時の使用量</t>
    <phoneticPr fontId="2"/>
  </si>
  <si>
    <t>機器使用開始時に封入されていた量</t>
    <phoneticPr fontId="2"/>
  </si>
  <si>
    <t>％</t>
    <phoneticPr fontId="2"/>
  </si>
  <si>
    <t>-</t>
    <phoneticPr fontId="2"/>
  </si>
  <si>
    <t>黄色セル</t>
    <rPh sb="0" eb="2">
      <t>キイロ</t>
    </rPh>
    <phoneticPr fontId="2"/>
  </si>
  <si>
    <t>に数値を入力してください。</t>
    <rPh sb="1" eb="3">
      <t>スウチ</t>
    </rPh>
    <rPh sb="4" eb="6">
      <t>ニュウリョク</t>
    </rPh>
    <phoneticPr fontId="2"/>
  </si>
  <si>
    <t>PFCの種類に応じた係数を入力してください</t>
    <rPh sb="4" eb="6">
      <t>シュルイ</t>
    </rPh>
    <rPh sb="7" eb="8">
      <t>オウ</t>
    </rPh>
    <rPh sb="10" eb="12">
      <t>ケイスウ</t>
    </rPh>
    <rPh sb="13" eb="15">
      <t>ニュウリョク</t>
    </rPh>
    <phoneticPr fontId="2"/>
  </si>
  <si>
    <t>判定結果：</t>
    <rPh sb="0" eb="2">
      <t>ハンテイ</t>
    </rPh>
    <rPh sb="2" eb="4">
      <t>ケッカ</t>
    </rPh>
    <phoneticPr fontId="2"/>
  </si>
  <si>
    <r>
      <t>六ふっ化硫黄（SF</t>
    </r>
    <r>
      <rPr>
        <vertAlign val="subscript"/>
        <sz val="9"/>
        <rFont val="ＭＳ 明朝"/>
        <family val="1"/>
        <charset val="128"/>
      </rPr>
      <t>6</t>
    </r>
    <r>
      <rPr>
        <sz val="9"/>
        <rFont val="ＭＳ 明朝"/>
        <family val="1"/>
        <charset val="128"/>
      </rPr>
      <t>）の製造量</t>
    </r>
    <phoneticPr fontId="2"/>
  </si>
  <si>
    <r>
      <t>三ふっ化窒素（NF</t>
    </r>
    <r>
      <rPr>
        <vertAlign val="subscript"/>
        <sz val="9"/>
        <rFont val="ＭＳ 明朝"/>
        <family val="1"/>
        <charset val="128"/>
      </rPr>
      <t>3</t>
    </r>
    <r>
      <rPr>
        <sz val="9"/>
        <rFont val="ＭＳ 明朝"/>
        <family val="1"/>
        <charset val="128"/>
      </rPr>
      <t>）の製造</t>
    </r>
    <phoneticPr fontId="2"/>
  </si>
  <si>
    <t>使用量×単位使用量当たりの排出量－回収・適正処理量</t>
    <phoneticPr fontId="2"/>
  </si>
  <si>
    <t>－</t>
  </si>
  <si>
    <t>半導体
（リモートプラズマ）</t>
    <rPh sb="0" eb="3">
      <t>ハンドウタイ</t>
    </rPh>
    <phoneticPr fontId="2"/>
  </si>
  <si>
    <t>半導体
（リモートプラズマ以外）</t>
    <rPh sb="0" eb="3">
      <t>ハンドウタイ</t>
    </rPh>
    <rPh sb="13" eb="15">
      <t>イガイ</t>
    </rPh>
    <phoneticPr fontId="2"/>
  </si>
  <si>
    <t>液晶デバイス
（リモートプラズマ）</t>
    <rPh sb="0" eb="2">
      <t>エキショウ</t>
    </rPh>
    <phoneticPr fontId="2"/>
  </si>
  <si>
    <t>液晶デバイス
（リモートプラズマ以外）</t>
    <rPh sb="0" eb="2">
      <t>エキショウ</t>
    </rPh>
    <rPh sb="16" eb="18">
      <t>イガイ</t>
    </rPh>
    <phoneticPr fontId="2"/>
  </si>
  <si>
    <t>使用期間の1年間に対する比率</t>
    <phoneticPr fontId="2"/>
  </si>
  <si>
    <t>使用量</t>
    <phoneticPr fontId="2"/>
  </si>
  <si>
    <t>回収・適正処理量</t>
    <phoneticPr fontId="2"/>
  </si>
  <si>
    <t>半導体素子等の加工工程でのドライエッチング等におけるNF3の使用</t>
    <phoneticPr fontId="2"/>
  </si>
  <si>
    <t>使用量</t>
    <rPh sb="0" eb="3">
      <t>シヨウリョウ</t>
    </rPh>
    <phoneticPr fontId="2"/>
  </si>
  <si>
    <t>原油換算量（kL）</t>
    <rPh sb="0" eb="2">
      <t>ゲンユ</t>
    </rPh>
    <rPh sb="2" eb="4">
      <t>カンザン</t>
    </rPh>
    <rPh sb="4" eb="5">
      <t>リョウ</t>
    </rPh>
    <phoneticPr fontId="2"/>
  </si>
  <si>
    <t>別シートで年間のエネルギー使用量（原油換算）を確認して下さい。</t>
    <rPh sb="0" eb="1">
      <t>ベツ</t>
    </rPh>
    <rPh sb="5" eb="7">
      <t>ネンカン</t>
    </rPh>
    <rPh sb="13" eb="16">
      <t>シヨウリョウ</t>
    </rPh>
    <rPh sb="17" eb="19">
      <t>ゲンユ</t>
    </rPh>
    <rPh sb="19" eb="21">
      <t>カンサン</t>
    </rPh>
    <rPh sb="23" eb="25">
      <t>カクニン</t>
    </rPh>
    <rPh sb="27" eb="28">
      <t>クダ</t>
    </rPh>
    <phoneticPr fontId="2"/>
  </si>
  <si>
    <t>また、ハイドロフルオロカーボン等の排出量を確認して下さい。</t>
    <rPh sb="15" eb="16">
      <t>トウ</t>
    </rPh>
    <rPh sb="17" eb="20">
      <t>ハイシュツリョウ</t>
    </rPh>
    <rPh sb="21" eb="23">
      <t>カクニン</t>
    </rPh>
    <rPh sb="25" eb="26">
      <t>クダ</t>
    </rPh>
    <phoneticPr fontId="2"/>
  </si>
  <si>
    <t>使用量
（Ａ）</t>
    <rPh sb="0" eb="3">
      <t>シヨウリョウ</t>
    </rPh>
    <phoneticPr fontId="2"/>
  </si>
  <si>
    <r>
      <t>排出量（t-CO</t>
    </r>
    <r>
      <rPr>
        <vertAlign val="subscript"/>
        <sz val="9"/>
        <rFont val="ＭＳ 明朝"/>
        <family val="1"/>
        <charset val="128"/>
      </rPr>
      <t>2</t>
    </r>
    <r>
      <rPr>
        <sz val="9"/>
        <rFont val="ＭＳ 明朝"/>
        <family val="1"/>
        <charset val="128"/>
      </rPr>
      <t>）</t>
    </r>
    <rPh sb="0" eb="2">
      <t>ハイシュツ</t>
    </rPh>
    <rPh sb="2" eb="3">
      <t>リョウ</t>
    </rPh>
    <phoneticPr fontId="2"/>
  </si>
  <si>
    <r>
      <t xml:space="preserve"> NF</t>
    </r>
    <r>
      <rPr>
        <vertAlign val="subscript"/>
        <sz val="12"/>
        <rFont val="ＭＳ 明朝"/>
        <family val="1"/>
        <charset val="128"/>
      </rPr>
      <t>3</t>
    </r>
    <r>
      <rPr>
        <sz val="12"/>
        <rFont val="ＭＳ 明朝"/>
        <family val="1"/>
        <charset val="128"/>
      </rPr>
      <t>の二酸化炭素換算表</t>
    </r>
    <rPh sb="5" eb="8">
      <t>ニサンカ</t>
    </rPh>
    <rPh sb="8" eb="10">
      <t>タンソ</t>
    </rPh>
    <rPh sb="10" eb="11">
      <t>カン</t>
    </rPh>
    <rPh sb="12" eb="13">
      <t>ヒョウ</t>
    </rPh>
    <phoneticPr fontId="2"/>
  </si>
  <si>
    <r>
      <t xml:space="preserve"> SF</t>
    </r>
    <r>
      <rPr>
        <vertAlign val="subscript"/>
        <sz val="12"/>
        <rFont val="ＭＳ 明朝"/>
        <family val="1"/>
        <charset val="128"/>
      </rPr>
      <t>6</t>
    </r>
    <r>
      <rPr>
        <sz val="12"/>
        <rFont val="ＭＳ 明朝"/>
        <family val="1"/>
        <charset val="128"/>
      </rPr>
      <t>の二酸化炭素換算表</t>
    </r>
    <rPh sb="5" eb="8">
      <t>ニサンカ</t>
    </rPh>
    <rPh sb="8" eb="10">
      <t>タンソ</t>
    </rPh>
    <rPh sb="10" eb="11">
      <t>カン</t>
    </rPh>
    <rPh sb="12" eb="13">
      <t>ヒョウ</t>
    </rPh>
    <phoneticPr fontId="2"/>
  </si>
  <si>
    <t xml:space="preserve"> PFCの二酸化炭素換算表</t>
    <rPh sb="5" eb="8">
      <t>ニサンカ</t>
    </rPh>
    <rPh sb="8" eb="10">
      <t>タンソ</t>
    </rPh>
    <rPh sb="10" eb="11">
      <t>カン</t>
    </rPh>
    <rPh sb="12" eb="13">
      <t>ヒョウ</t>
    </rPh>
    <phoneticPr fontId="2"/>
  </si>
  <si>
    <t xml:space="preserve"> HFCの二酸化炭素換算表</t>
    <rPh sb="5" eb="8">
      <t>ニサンカ</t>
    </rPh>
    <rPh sb="8" eb="10">
      <t>タンソ</t>
    </rPh>
    <rPh sb="10" eb="11">
      <t>カン</t>
    </rPh>
    <rPh sb="12" eb="13">
      <t>ヒョウ</t>
    </rPh>
    <phoneticPr fontId="2"/>
  </si>
  <si>
    <t>ｔ（㌧）</t>
    <phoneticPr fontId="2"/>
  </si>
  <si>
    <t>電気事業者</t>
    <phoneticPr fontId="2"/>
  </si>
  <si>
    <t>上記以外の買電</t>
    <rPh sb="0" eb="2">
      <t>ジョウキ</t>
    </rPh>
    <rPh sb="2" eb="4">
      <t>イガイ</t>
    </rPh>
    <rPh sb="5" eb="6">
      <t>カ</t>
    </rPh>
    <phoneticPr fontId="2"/>
  </si>
  <si>
    <t>2030年度目標にかかる特定物質排出抑制計画・措置結果報告対象フロー</t>
    <rPh sb="4" eb="6">
      <t>ネンド</t>
    </rPh>
    <rPh sb="6" eb="8">
      <t>モクヒョウ</t>
    </rPh>
    <rPh sb="12" eb="14">
      <t>トクテイ</t>
    </rPh>
    <rPh sb="14" eb="16">
      <t>ブッシツ</t>
    </rPh>
    <rPh sb="16" eb="18">
      <t>ハイシュツ</t>
    </rPh>
    <rPh sb="18" eb="20">
      <t>ヨクセイ</t>
    </rPh>
    <rPh sb="20" eb="22">
      <t>ケイカク</t>
    </rPh>
    <rPh sb="23" eb="25">
      <t>ソチ</t>
    </rPh>
    <rPh sb="25" eb="27">
      <t>ケッカ</t>
    </rPh>
    <rPh sb="27" eb="29">
      <t>ホウコク</t>
    </rPh>
    <rPh sb="29" eb="31">
      <t>タイショウ</t>
    </rPh>
    <phoneticPr fontId="2"/>
  </si>
  <si>
    <t xml:space="preserve"> エネルギー使用量（化石燃料、化石燃料由来の熱および電気）の原油換算表</t>
    <rPh sb="6" eb="9">
      <t>シヨウリョウ</t>
    </rPh>
    <rPh sb="10" eb="12">
      <t>カセキ</t>
    </rPh>
    <rPh sb="12" eb="14">
      <t>ネンリョウ</t>
    </rPh>
    <rPh sb="15" eb="17">
      <t>カセキ</t>
    </rPh>
    <rPh sb="17" eb="19">
      <t>ネンリョウ</t>
    </rPh>
    <rPh sb="19" eb="21">
      <t>ユライ</t>
    </rPh>
    <rPh sb="22" eb="23">
      <t>ネツ</t>
    </rPh>
    <rPh sb="26" eb="28">
      <t>デンキ</t>
    </rPh>
    <rPh sb="30" eb="32">
      <t>ゲンユ</t>
    </rPh>
    <rPh sb="32" eb="34">
      <t>カンサン</t>
    </rPh>
    <rPh sb="34" eb="35">
      <t>ヒョウ</t>
    </rPh>
    <phoneticPr fontId="2"/>
  </si>
  <si>
    <t>※　エネルギーは化石燃料および化石燃料由来の熱・電気で対象事業者を算定します。</t>
    <rPh sb="8" eb="10">
      <t>カセキ</t>
    </rPh>
    <rPh sb="10" eb="12">
      <t>ネンリョウ</t>
    </rPh>
    <rPh sb="15" eb="17">
      <t>カセキ</t>
    </rPh>
    <rPh sb="17" eb="19">
      <t>ネンリョウ</t>
    </rPh>
    <rPh sb="19" eb="21">
      <t>ユライ</t>
    </rPh>
    <rPh sb="22" eb="23">
      <t>ネツ</t>
    </rPh>
    <rPh sb="24" eb="26">
      <t>デンキ</t>
    </rPh>
    <rPh sb="27" eb="29">
      <t>タイショウ</t>
    </rPh>
    <rPh sb="29" eb="32">
      <t>ジギョウシャ</t>
    </rPh>
    <rPh sb="33" eb="35">
      <t>サンテイ</t>
    </rPh>
    <phoneticPr fontId="2"/>
  </si>
  <si>
    <t>原油のうちコンデンセート(NGL)</t>
    <rPh sb="0" eb="2">
      <t>ゲンユ</t>
    </rPh>
    <phoneticPr fontId="2"/>
  </si>
  <si>
    <t>揮発油（ガソリン）</t>
  </si>
  <si>
    <t>ジェット燃料油</t>
    <rPh sb="4" eb="7">
      <t>ネンリョウユ</t>
    </rPh>
    <phoneticPr fontId="1"/>
  </si>
  <si>
    <t>潤滑油（エンジン中で燃焼され全損するもの）</t>
    <rPh sb="0" eb="3">
      <t>ジュンカツユ</t>
    </rPh>
    <rPh sb="8" eb="9">
      <t>チュウ</t>
    </rPh>
    <rPh sb="10" eb="12">
      <t>ネンショウ</t>
    </rPh>
    <rPh sb="14" eb="15">
      <t>ゼン</t>
    </rPh>
    <rPh sb="15" eb="16">
      <t>ソン</t>
    </rPh>
    <phoneticPr fontId="1"/>
  </si>
  <si>
    <t>液化石油ガス(ＬＰＧ)</t>
  </si>
  <si>
    <t>石油系炭化水素ガス</t>
  </si>
  <si>
    <t>液化天然ガス（ＬＮＧ）</t>
  </si>
  <si>
    <t>輸入原料炭</t>
    <rPh sb="0" eb="2">
      <t>ユニュウ</t>
    </rPh>
    <phoneticPr fontId="1"/>
  </si>
  <si>
    <t>吹込用原料炭</t>
    <rPh sb="0" eb="1">
      <t>フ</t>
    </rPh>
    <rPh sb="1" eb="2">
      <t>コ</t>
    </rPh>
    <rPh sb="2" eb="3">
      <t>ヨウ</t>
    </rPh>
    <rPh sb="3" eb="5">
      <t>ゲンリョウ</t>
    </rPh>
    <rPh sb="5" eb="6">
      <t>タン</t>
    </rPh>
    <phoneticPr fontId="1"/>
  </si>
  <si>
    <t>コークス用原料炭</t>
    <rPh sb="4" eb="5">
      <t>ヨウ</t>
    </rPh>
    <rPh sb="5" eb="7">
      <t>ゲンリョウ</t>
    </rPh>
    <rPh sb="7" eb="8">
      <t>タン</t>
    </rPh>
    <phoneticPr fontId="1"/>
  </si>
  <si>
    <t>国産一般炭</t>
    <rPh sb="0" eb="2">
      <t>コクサン</t>
    </rPh>
    <rPh sb="2" eb="4">
      <t>イッパン</t>
    </rPh>
    <phoneticPr fontId="1"/>
  </si>
  <si>
    <t>輸入一般炭</t>
    <rPh sb="0" eb="2">
      <t>ユニュウ</t>
    </rPh>
    <rPh sb="2" eb="4">
      <t>イッパン</t>
    </rPh>
    <rPh sb="4" eb="5">
      <t>スミ</t>
    </rPh>
    <phoneticPr fontId="1"/>
  </si>
  <si>
    <t>輸入無煙炭</t>
    <rPh sb="0" eb="2">
      <t>ユニュウ</t>
    </rPh>
    <phoneticPr fontId="1"/>
  </si>
  <si>
    <t>発電用高炉ガス</t>
    <rPh sb="0" eb="3">
      <t>ハツデンヨウ</t>
    </rPh>
    <rPh sb="3" eb="5">
      <t>コウロ</t>
    </rPh>
    <phoneticPr fontId="1"/>
  </si>
  <si>
    <t>㍑</t>
  </si>
  <si>
    <t>kg</t>
  </si>
  <si>
    <t>m3</t>
  </si>
  <si>
    <t>マグネシウム合金の鋳造に伴うHFCの使用</t>
    <rPh sb="6" eb="8">
      <t>ゴウキン</t>
    </rPh>
    <rPh sb="9" eb="11">
      <t>チュウゾウ</t>
    </rPh>
    <rPh sb="12" eb="13">
      <t>トモナ</t>
    </rPh>
    <rPh sb="18" eb="20">
      <t>シヨウ</t>
    </rPh>
    <phoneticPr fontId="2"/>
  </si>
  <si>
    <t>半導体素子等の製造に伴うHFC、PFCの使用</t>
    <rPh sb="0" eb="3">
      <t>ハンドウタイ</t>
    </rPh>
    <rPh sb="3" eb="5">
      <t>ソシ</t>
    </rPh>
    <rPh sb="5" eb="6">
      <t>トウ</t>
    </rPh>
    <rPh sb="7" eb="9">
      <t>セイゾウ</t>
    </rPh>
    <rPh sb="10" eb="11">
      <t>トモナ</t>
    </rPh>
    <rPh sb="20" eb="22">
      <t>シヨウ</t>
    </rPh>
    <phoneticPr fontId="2"/>
  </si>
  <si>
    <t>冷凍空気調和機器の製造に伴うHFCの使用</t>
    <rPh sb="0" eb="2">
      <t>レイトウ</t>
    </rPh>
    <rPh sb="2" eb="4">
      <t>クウキ</t>
    </rPh>
    <rPh sb="4" eb="6">
      <t>チョウワ</t>
    </rPh>
    <rPh sb="6" eb="8">
      <t>キキ</t>
    </rPh>
    <rPh sb="9" eb="11">
      <t>セイゾウ</t>
    </rPh>
    <rPh sb="12" eb="13">
      <t>トモナ</t>
    </rPh>
    <rPh sb="18" eb="20">
      <t>シヨウ</t>
    </rPh>
    <phoneticPr fontId="2"/>
  </si>
  <si>
    <t>業務用冷凍空気調和機器の使用開始に伴うHFCの使用</t>
    <rPh sb="17" eb="18">
      <t>トモナ</t>
    </rPh>
    <rPh sb="23" eb="25">
      <t>シヨウ</t>
    </rPh>
    <phoneticPr fontId="2"/>
  </si>
  <si>
    <t>業務用冷凍空気調和機器の整備におけるHFCの回収及び使用</t>
    <rPh sb="26" eb="28">
      <t>シヨウ</t>
    </rPh>
    <phoneticPr fontId="2"/>
  </si>
  <si>
    <t>冷凍空気調和機器の廃棄に伴うHFCの回収</t>
    <rPh sb="0" eb="2">
      <t>レイトウ</t>
    </rPh>
    <rPh sb="2" eb="4">
      <t>クウキ</t>
    </rPh>
    <rPh sb="4" eb="6">
      <t>チョウワ</t>
    </rPh>
    <rPh sb="6" eb="8">
      <t>キキ</t>
    </rPh>
    <rPh sb="9" eb="11">
      <t>ハイキ</t>
    </rPh>
    <rPh sb="12" eb="13">
      <t>トモナ</t>
    </rPh>
    <rPh sb="18" eb="20">
      <t>カイシュウ</t>
    </rPh>
    <phoneticPr fontId="2"/>
  </si>
  <si>
    <t>プラスチック製造に伴う発泡剤としてのHFCの使用</t>
    <rPh sb="9" eb="10">
      <t>トモナ</t>
    </rPh>
    <phoneticPr fontId="2"/>
  </si>
  <si>
    <t>噴霧器の製造におけるHFCの封入</t>
    <phoneticPr fontId="2"/>
  </si>
  <si>
    <t>溶剤等としてのHFCの使用</t>
    <phoneticPr fontId="2"/>
  </si>
  <si>
    <t>半導体素子、半導体集積回路
製造に伴うHFCの使用</t>
    <rPh sb="0" eb="3">
      <t>ハンドウタイ</t>
    </rPh>
    <rPh sb="3" eb="5">
      <t>ソシ</t>
    </rPh>
    <rPh sb="6" eb="9">
      <t>ハンドウタイ</t>
    </rPh>
    <rPh sb="9" eb="11">
      <t>シュウセキ</t>
    </rPh>
    <rPh sb="11" eb="13">
      <t>カイロ</t>
    </rPh>
    <rPh sb="14" eb="16">
      <t>セイゾウ</t>
    </rPh>
    <rPh sb="17" eb="18">
      <t>トモナ</t>
    </rPh>
    <rPh sb="23" eb="25">
      <t>シヨウ</t>
    </rPh>
    <phoneticPr fontId="2"/>
  </si>
  <si>
    <t>液晶デバイス
製造に伴うHFCの使用</t>
    <rPh sb="0" eb="2">
      <t>エキショウ</t>
    </rPh>
    <phoneticPr fontId="2"/>
  </si>
  <si>
    <t>自動販売機</t>
    <rPh sb="0" eb="2">
      <t>ジドウ</t>
    </rPh>
    <rPh sb="2" eb="5">
      <t>ハンバイキ</t>
    </rPh>
    <phoneticPr fontId="2"/>
  </si>
  <si>
    <t>家庭用電気冷蔵庫、家庭用エアコンディショナー、業務用冷凍空気調和機器（自動販売機除く）、自動販売機、自動車用エアコンディショナー</t>
    <rPh sb="0" eb="3">
      <t>カテイヨウ</t>
    </rPh>
    <rPh sb="3" eb="5">
      <t>デンキ</t>
    </rPh>
    <rPh sb="5" eb="8">
      <t>レイゾウコ</t>
    </rPh>
    <rPh sb="9" eb="12">
      <t>カテイヨウ</t>
    </rPh>
    <rPh sb="23" eb="26">
      <t>ギョウムヨウ</t>
    </rPh>
    <rPh sb="26" eb="28">
      <t>レイトウ</t>
    </rPh>
    <rPh sb="28" eb="30">
      <t>クウキ</t>
    </rPh>
    <rPh sb="30" eb="32">
      <t>チョウワ</t>
    </rPh>
    <rPh sb="32" eb="34">
      <t>キキ</t>
    </rPh>
    <rPh sb="35" eb="37">
      <t>ジドウ</t>
    </rPh>
    <rPh sb="37" eb="40">
      <t>ハンバイキ</t>
    </rPh>
    <rPh sb="40" eb="41">
      <t>ノゾ</t>
    </rPh>
    <rPh sb="44" eb="46">
      <t>ジドウ</t>
    </rPh>
    <rPh sb="46" eb="49">
      <t>ハンバイキ</t>
    </rPh>
    <rPh sb="50" eb="53">
      <t>ジドウシャ</t>
    </rPh>
    <rPh sb="53" eb="54">
      <t>ヨウ</t>
    </rPh>
    <phoneticPr fontId="2"/>
  </si>
  <si>
    <t>ポリエチレンフォーム製造に伴う発泡剤</t>
    <rPh sb="10" eb="12">
      <t>セイゾウ</t>
    </rPh>
    <rPh sb="13" eb="14">
      <t>トモナ</t>
    </rPh>
    <rPh sb="15" eb="18">
      <t>ハッポウザイ</t>
    </rPh>
    <phoneticPr fontId="2"/>
  </si>
  <si>
    <t>ウレタンフォーム製造に伴う発泡剤</t>
    <rPh sb="8" eb="10">
      <t>セイゾウ</t>
    </rPh>
    <rPh sb="11" eb="12">
      <t>トモナ</t>
    </rPh>
    <rPh sb="13" eb="16">
      <t>ハッポウザイ</t>
    </rPh>
    <phoneticPr fontId="2"/>
  </si>
  <si>
    <t>HFC使用量</t>
    <rPh sb="3" eb="6">
      <t>シヨウリョウ</t>
    </rPh>
    <phoneticPr fontId="2"/>
  </si>
  <si>
    <t>機器への冷媒封入台数</t>
    <rPh sb="0" eb="2">
      <t>キキ</t>
    </rPh>
    <rPh sb="4" eb="6">
      <t>レイバイ</t>
    </rPh>
    <rPh sb="6" eb="8">
      <t>フウニュウ</t>
    </rPh>
    <rPh sb="8" eb="10">
      <t>ダイスウ</t>
    </rPh>
    <phoneticPr fontId="2"/>
  </si>
  <si>
    <t>機器使用開始時のHFCの封入</t>
    <rPh sb="12" eb="14">
      <t>フウニュウ</t>
    </rPh>
    <phoneticPr fontId="2"/>
  </si>
  <si>
    <t>整備時封入量－回収・適正処理量</t>
    <rPh sb="0" eb="2">
      <t>セイビ</t>
    </rPh>
    <rPh sb="2" eb="3">
      <t>ジ</t>
    </rPh>
    <rPh sb="3" eb="5">
      <t>フウニュウ</t>
    </rPh>
    <rPh sb="5" eb="6">
      <t>リョウ</t>
    </rPh>
    <phoneticPr fontId="2"/>
  </si>
  <si>
    <t>HFC再封入時使用量</t>
    <phoneticPr fontId="2"/>
  </si>
  <si>
    <t>再封入台数</t>
    <rPh sb="0" eb="1">
      <t>サイ</t>
    </rPh>
    <rPh sb="1" eb="3">
      <t>フウニュウ</t>
    </rPh>
    <rPh sb="3" eb="5">
      <t>ダイスウ</t>
    </rPh>
    <phoneticPr fontId="2"/>
  </si>
  <si>
    <t>廃棄時封入量－回収・適正処理量</t>
    <rPh sb="0" eb="2">
      <t>ハイキ</t>
    </rPh>
    <rPh sb="2" eb="3">
      <t>ジ</t>
    </rPh>
    <rPh sb="3" eb="5">
      <t>フウニュウ</t>
    </rPh>
    <rPh sb="5" eb="6">
      <t>リョウ</t>
    </rPh>
    <phoneticPr fontId="2"/>
  </si>
  <si>
    <t>製品製造時使用量</t>
    <rPh sb="0" eb="2">
      <t>セイヒン</t>
    </rPh>
    <rPh sb="2" eb="4">
      <t>セイゾウ</t>
    </rPh>
    <rPh sb="4" eb="5">
      <t>ジ</t>
    </rPh>
    <rPh sb="5" eb="8">
      <t>シヨウリョウ</t>
    </rPh>
    <phoneticPr fontId="2"/>
  </si>
  <si>
    <t>HFC使用量－回収・適正処理量</t>
    <rPh sb="3" eb="6">
      <t>シヨウリョウ</t>
    </rPh>
    <phoneticPr fontId="2"/>
  </si>
  <si>
    <t>ｔ</t>
  </si>
  <si>
    <t>製造量</t>
    <rPh sb="0" eb="3">
      <t>セイゾウリョウ</t>
    </rPh>
    <phoneticPr fontId="2"/>
  </si>
  <si>
    <t>半導体素子等の製造に伴う、PFC、HFC、NF3の使用</t>
    <rPh sb="0" eb="3">
      <t>ハンドウタイ</t>
    </rPh>
    <rPh sb="3" eb="5">
      <t>ソシ</t>
    </rPh>
    <rPh sb="5" eb="6">
      <t>ナド</t>
    </rPh>
    <rPh sb="7" eb="9">
      <t>セイゾウ</t>
    </rPh>
    <rPh sb="10" eb="11">
      <t>トモナ</t>
    </rPh>
    <rPh sb="25" eb="27">
      <t>シヨウ</t>
    </rPh>
    <phoneticPr fontId="2"/>
  </si>
  <si>
    <t>PFC-14（CF4）
半導体素子、半導体集積路</t>
    <rPh sb="12" eb="15">
      <t>ハンドウタイ</t>
    </rPh>
    <rPh sb="15" eb="17">
      <t>ソシ</t>
    </rPh>
    <rPh sb="18" eb="21">
      <t>ハンドウタイ</t>
    </rPh>
    <rPh sb="21" eb="23">
      <t>シュウセキ</t>
    </rPh>
    <rPh sb="23" eb="24">
      <t>ロ</t>
    </rPh>
    <phoneticPr fontId="2"/>
  </si>
  <si>
    <t>PFC-14使用量</t>
    <phoneticPr fontId="2"/>
  </si>
  <si>
    <t>PFC-14（CF4）
液晶デバイス</t>
    <rPh sb="12" eb="14">
      <t>エキショウ</t>
    </rPh>
    <phoneticPr fontId="2"/>
  </si>
  <si>
    <t>PFC-116（C2F6）
半導体素子、半導体集積路</t>
    <phoneticPr fontId="2"/>
  </si>
  <si>
    <t>PFC-116使用量
(PFC-116使用時に副生したPFC-14)</t>
    <phoneticPr fontId="2"/>
  </si>
  <si>
    <t>PFC-116（C2F6）
液晶デバイス</t>
    <rPh sb="14" eb="16">
      <t>エキショウ</t>
    </rPh>
    <phoneticPr fontId="2"/>
  </si>
  <si>
    <t>PFC-218（C3F8）</t>
    <phoneticPr fontId="2"/>
  </si>
  <si>
    <t>PFC-218使用量
(PFC-218使用時に副生したPFC-14)</t>
    <phoneticPr fontId="2"/>
  </si>
  <si>
    <t>PFC-218使用時に副生したPFC-14の回収・適正処理量</t>
    <phoneticPr fontId="2"/>
  </si>
  <si>
    <t>PFC-c318（c-C4F8）
半導体素子、半導体集積路</t>
    <phoneticPr fontId="2"/>
  </si>
  <si>
    <t>PFC-c318使用量</t>
    <phoneticPr fontId="2"/>
  </si>
  <si>
    <t>PFC-c318回収・適正処理量</t>
    <phoneticPr fontId="2"/>
  </si>
  <si>
    <t>PFC-c318使用量
(PFC-c318使用時に副生したPFC-14)</t>
    <phoneticPr fontId="2"/>
  </si>
  <si>
    <t>PFC-c318使用時に副生したPFC-14の回収・適正処理量</t>
    <phoneticPr fontId="2"/>
  </si>
  <si>
    <t>PFC-c318使用量
(PFC-c318使用時に副生したPFC-116)</t>
    <phoneticPr fontId="2"/>
  </si>
  <si>
    <t>PFC-c318使用時に副生したPFC-116の回収・適正処理量</t>
    <phoneticPr fontId="2"/>
  </si>
  <si>
    <t>PFC-c318（c-C4F8）
液晶デバイス</t>
    <rPh sb="17" eb="19">
      <t>エキショウ</t>
    </rPh>
    <phoneticPr fontId="2"/>
  </si>
  <si>
    <t>HFC-23の使用によるPFCの副生</t>
    <rPh sb="7" eb="9">
      <t>シヨウ</t>
    </rPh>
    <rPh sb="16" eb="18">
      <t>フクセイ</t>
    </rPh>
    <phoneticPr fontId="2"/>
  </si>
  <si>
    <t>HFC-23使用量
（HFC-23使用時に副生したPFC-14）</t>
    <rPh sb="17" eb="20">
      <t>シヨウジ</t>
    </rPh>
    <rPh sb="21" eb="23">
      <t>フクセイ</t>
    </rPh>
    <phoneticPr fontId="2"/>
  </si>
  <si>
    <t>HFC-23使用量
（HFC-23使用時に副生したPFC-116）</t>
    <rPh sb="17" eb="20">
      <t>シヨウジ</t>
    </rPh>
    <rPh sb="21" eb="23">
      <t>フクセイ</t>
    </rPh>
    <phoneticPr fontId="2"/>
  </si>
  <si>
    <t>NF3の使用によるPFCの副生
リモートプラズマ方式</t>
    <rPh sb="4" eb="6">
      <t>シヨウ</t>
    </rPh>
    <rPh sb="13" eb="15">
      <t>フクセイ</t>
    </rPh>
    <rPh sb="24" eb="26">
      <t>ホウシキ</t>
    </rPh>
    <phoneticPr fontId="2"/>
  </si>
  <si>
    <t>NF3使用量
（NF3使用時に副生したPFC-14）</t>
    <rPh sb="11" eb="14">
      <t>シヨウジ</t>
    </rPh>
    <rPh sb="15" eb="17">
      <t>フクセイ</t>
    </rPh>
    <phoneticPr fontId="2"/>
  </si>
  <si>
    <t>NF3の使用によるPFCの副生
リモートプラズマ方式以外</t>
    <rPh sb="4" eb="6">
      <t>シヨウ</t>
    </rPh>
    <rPh sb="13" eb="15">
      <t>フクセイ</t>
    </rPh>
    <rPh sb="24" eb="26">
      <t>ホウシキ</t>
    </rPh>
    <rPh sb="26" eb="28">
      <t>イガイ</t>
    </rPh>
    <phoneticPr fontId="2"/>
  </si>
  <si>
    <t>光電池の製造に伴うPFCの使用</t>
    <rPh sb="0" eb="1">
      <t>ヒカリ</t>
    </rPh>
    <rPh sb="1" eb="3">
      <t>デンチ</t>
    </rPh>
    <rPh sb="4" eb="6">
      <t>セイゾウ</t>
    </rPh>
    <rPh sb="7" eb="8">
      <t>トモナ</t>
    </rPh>
    <rPh sb="13" eb="15">
      <t>シヨウ</t>
    </rPh>
    <phoneticPr fontId="2"/>
  </si>
  <si>
    <t>PFC-14使用量</t>
    <rPh sb="6" eb="9">
      <t>シヨウリョウ</t>
    </rPh>
    <phoneticPr fontId="2"/>
  </si>
  <si>
    <t>鉄道事業又は軌道事業の用に供された整流器の廃棄</t>
    <rPh sb="0" eb="2">
      <t>テツドウ</t>
    </rPh>
    <rPh sb="2" eb="4">
      <t>ジギョウ</t>
    </rPh>
    <rPh sb="4" eb="5">
      <t>マタ</t>
    </rPh>
    <rPh sb="6" eb="8">
      <t>キドウ</t>
    </rPh>
    <rPh sb="8" eb="10">
      <t>ジギョウ</t>
    </rPh>
    <rPh sb="11" eb="12">
      <t>ヨウ</t>
    </rPh>
    <rPh sb="13" eb="14">
      <t>キョウ</t>
    </rPh>
    <rPh sb="17" eb="20">
      <t>セイリュウキ</t>
    </rPh>
    <rPh sb="21" eb="23">
      <t>ハイキ</t>
    </rPh>
    <phoneticPr fontId="2"/>
  </si>
  <si>
    <t>機器廃棄時に封入されていた量－回収・適正処理量</t>
    <rPh sb="0" eb="2">
      <t>キキ</t>
    </rPh>
    <rPh sb="2" eb="4">
      <t>ハイキ</t>
    </rPh>
    <rPh sb="4" eb="5">
      <t>ジ</t>
    </rPh>
    <rPh sb="6" eb="8">
      <t>フウニュウ</t>
    </rPh>
    <rPh sb="13" eb="14">
      <t>リョウ</t>
    </rPh>
    <phoneticPr fontId="2"/>
  </si>
  <si>
    <r>
      <t>六ふっ化硫黄（SF</t>
    </r>
    <r>
      <rPr>
        <vertAlign val="subscript"/>
        <sz val="10"/>
        <rFont val="ＭＳ 明朝"/>
        <family val="1"/>
        <charset val="128"/>
      </rPr>
      <t>6</t>
    </r>
    <r>
      <rPr>
        <sz val="10"/>
        <rFont val="ＭＳ 明朝"/>
        <family val="1"/>
        <charset val="128"/>
      </rPr>
      <t>）の製造</t>
    </r>
    <phoneticPr fontId="2"/>
  </si>
  <si>
    <t>半導体素子等の製造に伴うSF6の使用</t>
    <rPh sb="0" eb="3">
      <t>ハンドウタイ</t>
    </rPh>
    <rPh sb="3" eb="5">
      <t>ソシ</t>
    </rPh>
    <rPh sb="5" eb="6">
      <t>トウ</t>
    </rPh>
    <rPh sb="7" eb="9">
      <t>セイゾウ</t>
    </rPh>
    <rPh sb="10" eb="11">
      <t>トモナ</t>
    </rPh>
    <rPh sb="16" eb="18">
      <t>シヨウ</t>
    </rPh>
    <phoneticPr fontId="2"/>
  </si>
  <si>
    <t>電気機械器具の製造及び使用の開始に伴うSF6の使用</t>
    <rPh sb="0" eb="2">
      <t>デンキ</t>
    </rPh>
    <rPh sb="2" eb="4">
      <t>キカイ</t>
    </rPh>
    <rPh sb="4" eb="6">
      <t>キグ</t>
    </rPh>
    <rPh sb="7" eb="9">
      <t>セイゾウ</t>
    </rPh>
    <rPh sb="9" eb="10">
      <t>オヨ</t>
    </rPh>
    <rPh sb="11" eb="13">
      <t>シヨウ</t>
    </rPh>
    <rPh sb="14" eb="16">
      <t>カイシ</t>
    </rPh>
    <rPh sb="17" eb="18">
      <t>トモナ</t>
    </rPh>
    <rPh sb="23" eb="25">
      <t>シヨウ</t>
    </rPh>
    <phoneticPr fontId="2"/>
  </si>
  <si>
    <t>電気機械器具の使用</t>
    <rPh sb="0" eb="2">
      <t>デンキ</t>
    </rPh>
    <rPh sb="2" eb="4">
      <t>キカイ</t>
    </rPh>
    <rPh sb="4" eb="6">
      <t>キグ</t>
    </rPh>
    <rPh sb="7" eb="9">
      <t>シヨウ</t>
    </rPh>
    <phoneticPr fontId="2"/>
  </si>
  <si>
    <r>
      <t>電気機械器具の点検におけるSF</t>
    </r>
    <r>
      <rPr>
        <vertAlign val="subscript"/>
        <sz val="10"/>
        <rFont val="ＭＳ 明朝"/>
        <family val="1"/>
        <charset val="128"/>
      </rPr>
      <t>6</t>
    </r>
    <r>
      <rPr>
        <sz val="10"/>
        <rFont val="ＭＳ 明朝"/>
        <family val="1"/>
        <charset val="128"/>
      </rPr>
      <t>の回収</t>
    </r>
    <phoneticPr fontId="2"/>
  </si>
  <si>
    <r>
      <t>電気機械器具の廃棄におけるSF</t>
    </r>
    <r>
      <rPr>
        <vertAlign val="subscript"/>
        <sz val="10"/>
        <rFont val="ＭＳ 明朝"/>
        <family val="1"/>
        <charset val="128"/>
      </rPr>
      <t>6</t>
    </r>
    <r>
      <rPr>
        <sz val="10"/>
        <rFont val="ＭＳ 明朝"/>
        <family val="1"/>
        <charset val="128"/>
      </rPr>
      <t>の回収</t>
    </r>
    <rPh sb="7" eb="9">
      <t>ハイキ</t>
    </rPh>
    <phoneticPr fontId="2"/>
  </si>
  <si>
    <t>粒子加速器の使用</t>
    <rPh sb="0" eb="2">
      <t>リュウシ</t>
    </rPh>
    <rPh sb="2" eb="5">
      <t>カソクキ</t>
    </rPh>
    <rPh sb="6" eb="8">
      <t>シヨウ</t>
    </rPh>
    <phoneticPr fontId="2"/>
  </si>
  <si>
    <t>施設・製品等の種類</t>
    <rPh sb="0" eb="2">
      <t>シセツ</t>
    </rPh>
    <rPh sb="3" eb="5">
      <t>セイヒン</t>
    </rPh>
    <rPh sb="5" eb="6">
      <t>トウ</t>
    </rPh>
    <rPh sb="7" eb="9">
      <t>シュルイ</t>
    </rPh>
    <phoneticPr fontId="2"/>
  </si>
  <si>
    <t>半導体素子、半導体集積回路</t>
    <rPh sb="0" eb="3">
      <t>ハンドウタイ</t>
    </rPh>
    <rPh sb="3" eb="5">
      <t>ソシ</t>
    </rPh>
    <rPh sb="6" eb="9">
      <t>ハンドウタイ</t>
    </rPh>
    <rPh sb="9" eb="11">
      <t>シュウセキ</t>
    </rPh>
    <rPh sb="11" eb="13">
      <t>カイロ</t>
    </rPh>
    <phoneticPr fontId="2"/>
  </si>
  <si>
    <t>液晶デバイス</t>
    <rPh sb="0" eb="2">
      <t>エキショウ</t>
    </rPh>
    <phoneticPr fontId="2"/>
  </si>
  <si>
    <t>ガス絶縁変圧器・開閉器、断路器、ガス遮断機等</t>
    <rPh sb="2" eb="4">
      <t>ゼツエン</t>
    </rPh>
    <rPh sb="4" eb="7">
      <t>ヘンアツキ</t>
    </rPh>
    <rPh sb="8" eb="11">
      <t>カイヘイキ</t>
    </rPh>
    <rPh sb="12" eb="15">
      <t>ダンロキ</t>
    </rPh>
    <rPh sb="18" eb="21">
      <t>シャダンキ</t>
    </rPh>
    <rPh sb="21" eb="22">
      <t>トウ</t>
    </rPh>
    <phoneticPr fontId="2"/>
  </si>
  <si>
    <t>大学・研究施設に設置された粒子加速器</t>
    <rPh sb="0" eb="2">
      <t>ダイガク</t>
    </rPh>
    <rPh sb="3" eb="5">
      <t>ケンキュウ</t>
    </rPh>
    <rPh sb="5" eb="7">
      <t>シセツ</t>
    </rPh>
    <rPh sb="8" eb="10">
      <t>セッチ</t>
    </rPh>
    <rPh sb="13" eb="15">
      <t>リュウシ</t>
    </rPh>
    <rPh sb="15" eb="18">
      <t>カソクキ</t>
    </rPh>
    <phoneticPr fontId="2"/>
  </si>
  <si>
    <t>産業用粒子加速器</t>
    <rPh sb="0" eb="3">
      <t>サンギョウヨウ</t>
    </rPh>
    <rPh sb="3" eb="5">
      <t>リュウシ</t>
    </rPh>
    <rPh sb="5" eb="8">
      <t>カソクキ</t>
    </rPh>
    <phoneticPr fontId="2"/>
  </si>
  <si>
    <t>医療用粒子加速器</t>
    <rPh sb="0" eb="3">
      <t>イリョウヨウ</t>
    </rPh>
    <rPh sb="3" eb="5">
      <t>リュウシ</t>
    </rPh>
    <rPh sb="5" eb="8">
      <t>カソクキ</t>
    </rPh>
    <phoneticPr fontId="2"/>
  </si>
  <si>
    <t>小規模（1MeV未満の電子加速）</t>
    <rPh sb="0" eb="3">
      <t>ショウキボ</t>
    </rPh>
    <rPh sb="8" eb="10">
      <t>ミマン</t>
    </rPh>
    <rPh sb="11" eb="13">
      <t>デンシ</t>
    </rPh>
    <rPh sb="13" eb="15">
      <t>カソク</t>
    </rPh>
    <phoneticPr fontId="2"/>
  </si>
  <si>
    <t>機器点検時残存量－回収・適正処理量</t>
    <rPh sb="5" eb="7">
      <t>ザンゾン</t>
    </rPh>
    <rPh sb="16" eb="17">
      <t>リョウ</t>
    </rPh>
    <phoneticPr fontId="2"/>
  </si>
  <si>
    <t>機器廃棄時残存量－回収・適正処理量</t>
  </si>
  <si>
    <t>SF6封入量</t>
    <rPh sb="3" eb="5">
      <t>フウニュウ</t>
    </rPh>
    <rPh sb="5" eb="6">
      <t>リョウ</t>
    </rPh>
    <phoneticPr fontId="2"/>
  </si>
  <si>
    <t>製造量</t>
    <phoneticPr fontId="2"/>
  </si>
  <si>
    <t>石油コークス</t>
    <phoneticPr fontId="2"/>
  </si>
  <si>
    <t>半導体素子等の製造に伴う
PFCの使用（HFC-23の副生）</t>
    <rPh sb="0" eb="3">
      <t>ハンドウタイ</t>
    </rPh>
    <rPh sb="3" eb="5">
      <t>ソシ</t>
    </rPh>
    <rPh sb="5" eb="6">
      <t>ナド</t>
    </rPh>
    <rPh sb="7" eb="9">
      <t>セイゾウ</t>
    </rPh>
    <rPh sb="10" eb="11">
      <t>トモナ</t>
    </rPh>
    <rPh sb="17" eb="19">
      <t>シヨウ</t>
    </rPh>
    <rPh sb="27" eb="29">
      <t>フクセイ</t>
    </rPh>
    <phoneticPr fontId="2"/>
  </si>
  <si>
    <t>PFC（PFC-c318)使用量</t>
    <rPh sb="13" eb="16">
      <t>シヨウリョウ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</si>
</sst>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00_ "/>
    <numFmt numFmtId="178" formatCode="#,##0.0_ "/>
    <numFmt numFmtId="180" formatCode="#,##0_ "/>
    <numFmt numFmtId="182" formatCode="0.00000_ "/>
    <numFmt numFmtId="184" formatCode="0.0_ "/>
    <numFmt numFmtId="185" formatCode="#,##0_);[Red]\(#,##0\)"/>
    <numFmt numFmtId="186" formatCode="0.0"/>
  </numFmts>
  <fonts count="23" x14ac:knownFonts="1">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vertAlign val="subscript"/>
      <sz val="12"/>
      <name val="ＭＳ 明朝"/>
      <family val="1"/>
      <charset val="128"/>
    </font>
    <font>
      <sz val="8"/>
      <name val="ＭＳ 明朝"/>
      <family val="1"/>
      <charset val="128"/>
    </font>
    <font>
      <sz val="11"/>
      <color indexed="8"/>
      <name val="ＭＳ 明朝"/>
      <family val="1"/>
      <charset val="128"/>
    </font>
    <font>
      <sz val="11"/>
      <color indexed="8"/>
      <name val="ＭＳ Ｐゴシック"/>
      <family val="3"/>
      <charset val="128"/>
    </font>
    <font>
      <sz val="11"/>
      <name val="ＭＳ 明朝"/>
      <family val="1"/>
      <charset val="128"/>
    </font>
    <font>
      <sz val="9"/>
      <color indexed="8"/>
      <name val="ＭＳ 明朝"/>
      <family val="1"/>
      <charset val="128"/>
    </font>
    <font>
      <sz val="11"/>
      <color indexed="9"/>
      <name val="ＭＳ 明朝"/>
      <family val="1"/>
      <charset val="128"/>
    </font>
    <font>
      <vertAlign val="subscript"/>
      <sz val="9"/>
      <name val="ＭＳ 明朝"/>
      <family val="1"/>
      <charset val="128"/>
    </font>
    <font>
      <sz val="9"/>
      <color indexed="10"/>
      <name val="ＭＳ 明朝"/>
      <family val="1"/>
      <charset val="128"/>
    </font>
    <font>
      <b/>
      <sz val="11"/>
      <color indexed="10"/>
      <name val="ＭＳ 明朝"/>
      <family val="1"/>
      <charset val="128"/>
    </font>
    <font>
      <b/>
      <sz val="12"/>
      <color indexed="10"/>
      <name val="ＭＳ 明朝"/>
      <family val="1"/>
      <charset val="128"/>
    </font>
    <font>
      <b/>
      <sz val="9"/>
      <name val="ＭＳ 明朝"/>
      <family val="1"/>
      <charset val="128"/>
    </font>
    <font>
      <sz val="10"/>
      <color indexed="8"/>
      <name val="ＭＳ 明朝"/>
      <family val="1"/>
      <charset val="128"/>
    </font>
    <font>
      <sz val="11"/>
      <color indexed="10"/>
      <name val="ＭＳ 明朝"/>
      <family val="1"/>
      <charset val="128"/>
    </font>
    <font>
      <sz val="14"/>
      <name val="ＭＳ Ｐゴシック"/>
      <family val="3"/>
      <charset val="128"/>
    </font>
    <font>
      <sz val="10"/>
      <name val="ＭＳ 明朝"/>
      <family val="1"/>
      <charset val="128"/>
    </font>
    <font>
      <sz val="10"/>
      <name val="ＭＳ Ｐゴシック"/>
      <family val="3"/>
      <charset val="128"/>
    </font>
    <font>
      <vertAlign val="subscript"/>
      <sz val="10"/>
      <name val="ＭＳ 明朝"/>
      <family val="1"/>
      <charset val="128"/>
    </font>
    <font>
      <sz val="12"/>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9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right style="medium">
        <color rgb="FFFF0000"/>
      </right>
      <top style="thin">
        <color indexed="64"/>
      </top>
      <bottom/>
      <diagonal/>
    </border>
    <border>
      <left style="medium">
        <color rgb="FFFF0000"/>
      </left>
      <right/>
      <top/>
      <bottom/>
      <diagonal/>
    </border>
    <border>
      <left/>
      <right/>
      <top style="medium">
        <color rgb="FFFF0000"/>
      </top>
      <bottom/>
      <diagonal/>
    </border>
    <border>
      <left style="medium">
        <color rgb="FFFF0000"/>
      </left>
      <right/>
      <top style="medium">
        <color rgb="FFFF0000"/>
      </top>
      <bottom style="medium">
        <color rgb="FFFF0000"/>
      </bottom>
      <diagonal/>
    </border>
    <border>
      <left style="medium">
        <color indexed="64"/>
      </left>
      <right style="medium">
        <color rgb="FFFF0000"/>
      </right>
      <top style="medium">
        <color indexed="64"/>
      </top>
      <bottom style="medium">
        <color indexed="64"/>
      </bottom>
      <diagonal/>
    </border>
    <border>
      <left/>
      <right style="medium">
        <color indexed="64"/>
      </right>
      <top style="medium">
        <color rgb="FFFF0000"/>
      </top>
      <bottom style="medium">
        <color indexed="64"/>
      </bottom>
      <diagonal/>
    </border>
  </borders>
  <cellStyleXfs count="2">
    <xf numFmtId="0" fontId="0" fillId="0" borderId="0">
      <alignment vertical="center"/>
    </xf>
    <xf numFmtId="0" fontId="7" fillId="0" borderId="0"/>
  </cellStyleXfs>
  <cellXfs count="180">
    <xf numFmtId="0" fontId="0" fillId="0" borderId="0" xfId="0">
      <alignment vertical="center"/>
    </xf>
    <xf numFmtId="49" fontId="1" fillId="0" borderId="0" xfId="0" applyNumberFormat="1" applyFont="1" applyAlignment="1" applyProtection="1">
      <alignment vertical="center"/>
    </xf>
    <xf numFmtId="49" fontId="3" fillId="0" borderId="0" xfId="0" applyNumberFormat="1" applyFont="1" applyFill="1" applyBorder="1" applyAlignment="1" applyProtection="1">
      <alignment vertical="center"/>
    </xf>
    <xf numFmtId="49" fontId="3" fillId="0" borderId="0" xfId="0" applyNumberFormat="1" applyFont="1" applyAlignment="1" applyProtection="1">
      <alignment vertical="center"/>
    </xf>
    <xf numFmtId="0" fontId="3" fillId="0" borderId="0" xfId="0" applyNumberFormat="1" applyFont="1" applyAlignment="1" applyProtection="1">
      <alignment vertical="center"/>
    </xf>
    <xf numFmtId="49" fontId="3" fillId="2" borderId="1" xfId="0" applyNumberFormat="1" applyFont="1" applyFill="1" applyBorder="1" applyAlignment="1" applyProtection="1">
      <alignment horizontal="center" vertical="center"/>
    </xf>
    <xf numFmtId="49" fontId="3" fillId="2" borderId="2" xfId="0" applyNumberFormat="1" applyFont="1" applyFill="1" applyBorder="1" applyAlignment="1" applyProtection="1">
      <alignment horizontal="center" vertical="center"/>
    </xf>
    <xf numFmtId="49" fontId="3" fillId="2" borderId="3" xfId="0" applyNumberFormat="1" applyFont="1" applyFill="1" applyBorder="1" applyAlignment="1" applyProtection="1">
      <alignment horizontal="center" vertical="center"/>
    </xf>
    <xf numFmtId="49" fontId="6" fillId="0" borderId="4" xfId="1" applyNumberFormat="1" applyFont="1" applyFill="1" applyBorder="1" applyAlignment="1" applyProtection="1">
      <alignment horizontal="left" vertical="center" shrinkToFit="1"/>
    </xf>
    <xf numFmtId="49" fontId="8" fillId="0" borderId="5" xfId="0" applyNumberFormat="1" applyFont="1" applyFill="1" applyBorder="1" applyAlignment="1" applyProtection="1">
      <alignment vertical="center" shrinkToFit="1"/>
    </xf>
    <xf numFmtId="0" fontId="9" fillId="0" borderId="3" xfId="1" applyFont="1" applyFill="1" applyBorder="1" applyAlignment="1" applyProtection="1">
      <alignment horizontal="left" vertical="center" wrapText="1" shrinkToFit="1"/>
    </xf>
    <xf numFmtId="0" fontId="9" fillId="0" borderId="1" xfId="1" applyFont="1" applyFill="1" applyBorder="1" applyAlignment="1" applyProtection="1">
      <alignment horizontal="left" vertical="center" wrapText="1"/>
    </xf>
    <xf numFmtId="177" fontId="3" fillId="2" borderId="1" xfId="0" applyNumberFormat="1" applyFont="1" applyFill="1" applyBorder="1" applyAlignment="1" applyProtection="1">
      <alignment vertical="center" shrinkToFit="1"/>
    </xf>
    <xf numFmtId="0" fontId="3" fillId="2" borderId="1" xfId="0" applyNumberFormat="1" applyFont="1" applyFill="1" applyBorder="1" applyAlignment="1" applyProtection="1">
      <alignment vertical="center" shrinkToFit="1"/>
    </xf>
    <xf numFmtId="0" fontId="3" fillId="0" borderId="0" xfId="0" applyNumberFormat="1" applyFont="1" applyFill="1" applyAlignment="1" applyProtection="1">
      <alignment horizontal="right" vertical="center"/>
    </xf>
    <xf numFmtId="49" fontId="3" fillId="0" borderId="0" xfId="0" applyNumberFormat="1" applyFont="1" applyFill="1" applyAlignment="1" applyProtection="1">
      <alignment vertical="center"/>
    </xf>
    <xf numFmtId="182" fontId="3" fillId="0" borderId="0" xfId="0" applyNumberFormat="1" applyFont="1" applyFill="1" applyAlignment="1" applyProtection="1">
      <alignment vertical="center"/>
    </xf>
    <xf numFmtId="49" fontId="10" fillId="0" borderId="6" xfId="1" applyNumberFormat="1" applyFont="1" applyFill="1" applyBorder="1" applyAlignment="1" applyProtection="1">
      <alignment horizontal="left" vertical="center" shrinkToFit="1"/>
    </xf>
    <xf numFmtId="49" fontId="10" fillId="0" borderId="5" xfId="0" applyNumberFormat="1" applyFont="1" applyFill="1" applyBorder="1" applyAlignment="1" applyProtection="1">
      <alignment vertical="center" shrinkToFit="1"/>
    </xf>
    <xf numFmtId="0" fontId="9" fillId="0" borderId="3" xfId="1" applyFont="1" applyFill="1" applyBorder="1" applyAlignment="1" applyProtection="1">
      <alignment horizontal="left" vertical="center" wrapText="1"/>
    </xf>
    <xf numFmtId="49" fontId="8" fillId="0" borderId="7" xfId="0" applyNumberFormat="1" applyFont="1" applyFill="1" applyBorder="1" applyAlignment="1" applyProtection="1">
      <alignment vertical="center" shrinkToFit="1"/>
    </xf>
    <xf numFmtId="49" fontId="8" fillId="0" borderId="3" xfId="0" applyNumberFormat="1" applyFont="1" applyFill="1" applyBorder="1" applyAlignment="1" applyProtection="1">
      <alignment vertical="center" shrinkToFit="1"/>
    </xf>
    <xf numFmtId="0" fontId="3" fillId="0" borderId="0" xfId="0" applyNumberFormat="1" applyFont="1" applyAlignment="1" applyProtection="1">
      <alignment horizontal="right" vertical="center"/>
    </xf>
    <xf numFmtId="0" fontId="3" fillId="0" borderId="0" xfId="0" applyNumberFormat="1" applyFont="1" applyFill="1" applyAlignment="1" applyProtection="1">
      <alignment horizontal="right" vertical="center" shrinkToFit="1"/>
    </xf>
    <xf numFmtId="0" fontId="12" fillId="0" borderId="0" xfId="0" applyNumberFormat="1" applyFont="1" applyAlignment="1" applyProtection="1">
      <alignment vertical="center"/>
    </xf>
    <xf numFmtId="0" fontId="3" fillId="0" borderId="0" xfId="0" applyNumberFormat="1" applyFont="1" applyFill="1" applyBorder="1" applyAlignment="1" applyProtection="1">
      <alignment vertical="center"/>
    </xf>
    <xf numFmtId="0" fontId="12" fillId="0" borderId="0" xfId="0" applyNumberFormat="1" applyFont="1" applyFill="1" applyBorder="1" applyAlignment="1" applyProtection="1">
      <alignment horizontal="center" vertical="center"/>
    </xf>
    <xf numFmtId="0" fontId="3" fillId="0" borderId="3" xfId="1" applyFont="1" applyFill="1" applyBorder="1" applyAlignment="1" applyProtection="1">
      <alignment horizontal="left" vertical="center" wrapText="1"/>
    </xf>
    <xf numFmtId="49" fontId="3" fillId="0" borderId="1" xfId="0" applyNumberFormat="1" applyFont="1" applyFill="1" applyBorder="1" applyAlignment="1" applyProtection="1">
      <alignment vertical="center"/>
    </xf>
    <xf numFmtId="0" fontId="3" fillId="2" borderId="1" xfId="0" applyNumberFormat="1" applyFont="1" applyFill="1" applyBorder="1" applyAlignment="1" applyProtection="1">
      <alignment horizontal="right" vertical="center" shrinkToFit="1"/>
    </xf>
    <xf numFmtId="0" fontId="3" fillId="0" borderId="1" xfId="1" applyFont="1" applyFill="1" applyBorder="1" applyAlignment="1" applyProtection="1">
      <alignment horizontal="left" vertical="center" wrapText="1"/>
    </xf>
    <xf numFmtId="0" fontId="3" fillId="0" borderId="8" xfId="1" applyFont="1" applyFill="1" applyBorder="1" applyAlignment="1" applyProtection="1">
      <alignment horizontal="left" vertical="center" wrapText="1"/>
    </xf>
    <xf numFmtId="0" fontId="1" fillId="0" borderId="0" xfId="0" applyNumberFormat="1" applyFont="1" applyAlignment="1" applyProtection="1">
      <alignment vertical="center"/>
    </xf>
    <xf numFmtId="184" fontId="3" fillId="2" borderId="1" xfId="0" applyNumberFormat="1" applyFont="1" applyFill="1" applyBorder="1" applyAlignment="1">
      <alignment horizontal="right" vertical="center"/>
    </xf>
    <xf numFmtId="49" fontId="3" fillId="0" borderId="0" xfId="0" applyNumberFormat="1" applyFont="1" applyAlignment="1" applyProtection="1">
      <alignment vertical="center" shrinkToFit="1"/>
    </xf>
    <xf numFmtId="178" fontId="3" fillId="0" borderId="9" xfId="0" applyNumberFormat="1" applyFont="1" applyFill="1" applyBorder="1" applyAlignment="1" applyProtection="1">
      <alignment vertical="center" shrinkToFit="1"/>
      <protection hidden="1"/>
    </xf>
    <xf numFmtId="0" fontId="3" fillId="0" borderId="0" xfId="0" applyNumberFormat="1" applyFont="1" applyFill="1" applyBorder="1" applyAlignment="1" applyProtection="1">
      <alignment horizontal="right" vertical="center"/>
    </xf>
    <xf numFmtId="178" fontId="3" fillId="0" borderId="0" xfId="0" applyNumberFormat="1" applyFont="1" applyFill="1" applyBorder="1" applyAlignment="1" applyProtection="1">
      <alignment vertical="center" shrinkToFit="1"/>
      <protection hidden="1"/>
    </xf>
    <xf numFmtId="49" fontId="14" fillId="0" borderId="0" xfId="0" applyNumberFormat="1" applyFont="1" applyAlignment="1" applyProtection="1">
      <alignment horizontal="right" vertical="center"/>
    </xf>
    <xf numFmtId="49" fontId="15" fillId="0" borderId="0" xfId="0" applyNumberFormat="1" applyFont="1" applyAlignment="1" applyProtection="1">
      <alignment horizontal="left" vertical="center"/>
    </xf>
    <xf numFmtId="180" fontId="3" fillId="2" borderId="1" xfId="0" applyNumberFormat="1" applyFont="1" applyFill="1" applyBorder="1" applyAlignment="1" applyProtection="1">
      <alignment vertical="center" shrinkToFit="1"/>
      <protection hidden="1"/>
    </xf>
    <xf numFmtId="0" fontId="3" fillId="0" borderId="1" xfId="0" applyFont="1" applyBorder="1" applyAlignment="1" applyProtection="1"/>
    <xf numFmtId="0" fontId="16" fillId="0" borderId="1" xfId="1" applyFont="1" applyFill="1" applyBorder="1" applyAlignment="1" applyProtection="1">
      <alignment horizontal="left" vertical="center" wrapText="1"/>
    </xf>
    <xf numFmtId="0" fontId="16" fillId="0" borderId="1" xfId="1" applyFont="1" applyFill="1" applyBorder="1" applyAlignment="1" applyProtection="1">
      <alignment horizontal="left" vertical="center"/>
    </xf>
    <xf numFmtId="49" fontId="22" fillId="0" borderId="0" xfId="0" applyNumberFormat="1" applyFont="1" applyAlignment="1" applyProtection="1">
      <alignment vertical="center"/>
    </xf>
    <xf numFmtId="0" fontId="15" fillId="4" borderId="1" xfId="0" applyNumberFormat="1" applyFont="1" applyFill="1" applyBorder="1" applyAlignment="1" applyProtection="1">
      <alignment horizontal="center" vertical="center"/>
    </xf>
    <xf numFmtId="185" fontId="3" fillId="4" borderId="1" xfId="0" applyNumberFormat="1" applyFont="1" applyFill="1" applyBorder="1" applyAlignment="1" applyProtection="1">
      <alignment vertical="center" shrinkToFit="1"/>
      <protection locked="0"/>
    </xf>
    <xf numFmtId="180" fontId="3" fillId="2" borderId="4" xfId="0" applyNumberFormat="1" applyFont="1" applyFill="1" applyBorder="1" applyAlignment="1" applyProtection="1">
      <alignment vertical="center" shrinkToFit="1"/>
      <protection hidden="1"/>
    </xf>
    <xf numFmtId="180" fontId="3" fillId="5" borderId="23" xfId="0" applyNumberFormat="1" applyFont="1" applyFill="1" applyBorder="1" applyAlignment="1" applyProtection="1">
      <alignment vertical="center" shrinkToFit="1"/>
      <protection hidden="1"/>
    </xf>
    <xf numFmtId="0" fontId="3" fillId="0" borderId="24" xfId="0" applyNumberFormat="1" applyFont="1" applyFill="1" applyBorder="1" applyAlignment="1" applyProtection="1">
      <alignment horizontal="right" vertical="center" shrinkToFit="1"/>
    </xf>
    <xf numFmtId="49" fontId="3" fillId="0" borderId="25" xfId="0" applyNumberFormat="1" applyFont="1" applyBorder="1" applyAlignment="1" applyProtection="1">
      <alignment vertical="center"/>
    </xf>
    <xf numFmtId="49" fontId="3" fillId="0" borderId="26" xfId="0" applyNumberFormat="1" applyFont="1" applyBorder="1" applyAlignment="1" applyProtection="1">
      <alignment vertical="center"/>
    </xf>
    <xf numFmtId="176" fontId="3" fillId="4" borderId="1" xfId="0" applyNumberFormat="1" applyFont="1" applyFill="1" applyBorder="1" applyAlignment="1" applyProtection="1">
      <alignment vertical="center" shrinkToFit="1"/>
      <protection locked="0"/>
    </xf>
    <xf numFmtId="180" fontId="3" fillId="5" borderId="27" xfId="0" applyNumberFormat="1" applyFont="1" applyFill="1" applyBorder="1" applyAlignment="1" applyProtection="1">
      <alignment vertical="center" shrinkToFit="1"/>
      <protection hidden="1"/>
    </xf>
    <xf numFmtId="0" fontId="18" fillId="0" borderId="0" xfId="0" applyFont="1">
      <alignment vertical="center"/>
    </xf>
    <xf numFmtId="0" fontId="3" fillId="0" borderId="1" xfId="0" applyFont="1" applyBorder="1" applyAlignment="1">
      <alignment vertical="center"/>
    </xf>
    <xf numFmtId="49" fontId="3" fillId="2" borderId="10" xfId="0" applyNumberFormat="1" applyFont="1" applyFill="1" applyBorder="1" applyAlignment="1" applyProtection="1">
      <alignment horizontal="center" vertical="center"/>
    </xf>
    <xf numFmtId="0" fontId="3" fillId="2" borderId="8" xfId="0" applyNumberFormat="1" applyFont="1" applyFill="1" applyBorder="1" applyAlignment="1" applyProtection="1">
      <alignment horizontal="center" vertical="center" wrapText="1"/>
    </xf>
    <xf numFmtId="0" fontId="3" fillId="0" borderId="11" xfId="0" applyNumberFormat="1" applyFont="1" applyBorder="1" applyAlignment="1" applyProtection="1">
      <alignment vertical="center"/>
    </xf>
    <xf numFmtId="49" fontId="3" fillId="0" borderId="11" xfId="0" applyNumberFormat="1" applyFont="1" applyBorder="1" applyAlignment="1" applyProtection="1">
      <alignment vertical="center"/>
    </xf>
    <xf numFmtId="0" fontId="3" fillId="0" borderId="28" xfId="0" applyNumberFormat="1" applyFont="1" applyBorder="1" applyAlignment="1" applyProtection="1">
      <alignment horizontal="right" vertical="center"/>
    </xf>
    <xf numFmtId="0" fontId="3" fillId="6" borderId="1" xfId="0" applyNumberFormat="1" applyFont="1" applyFill="1" applyBorder="1" applyAlignment="1" applyProtection="1">
      <alignment vertical="center" shrinkToFit="1"/>
    </xf>
    <xf numFmtId="186" fontId="3" fillId="6" borderId="1" xfId="0" applyNumberFormat="1" applyFont="1" applyFill="1" applyBorder="1" applyAlignment="1" applyProtection="1">
      <alignment vertical="center" shrinkToFit="1"/>
    </xf>
    <xf numFmtId="0" fontId="9" fillId="0" borderId="4" xfId="1" applyFont="1" applyFill="1" applyBorder="1" applyAlignment="1" applyProtection="1">
      <alignment horizontal="left" vertical="center" wrapText="1"/>
    </xf>
    <xf numFmtId="0" fontId="3" fillId="2" borderId="0" xfId="0" applyNumberFormat="1" applyFont="1" applyFill="1" applyBorder="1" applyAlignment="1" applyProtection="1">
      <alignment vertical="center" shrinkToFit="1"/>
    </xf>
    <xf numFmtId="49" fontId="19" fillId="0" borderId="1" xfId="1" applyNumberFormat="1" applyFont="1" applyFill="1" applyBorder="1" applyAlignment="1" applyProtection="1">
      <alignment horizontal="left" vertical="center" wrapText="1"/>
    </xf>
    <xf numFmtId="49" fontId="19" fillId="0" borderId="1" xfId="0" applyNumberFormat="1" applyFont="1" applyFill="1" applyBorder="1" applyAlignment="1" applyProtection="1">
      <alignment vertical="center"/>
    </xf>
    <xf numFmtId="49" fontId="19" fillId="0" borderId="1" xfId="0" applyNumberFormat="1" applyFont="1" applyFill="1" applyBorder="1" applyAlignment="1" applyProtection="1">
      <alignment vertical="center" shrinkToFit="1"/>
    </xf>
    <xf numFmtId="49" fontId="19" fillId="0" borderId="1" xfId="0" applyNumberFormat="1" applyFont="1" applyFill="1" applyBorder="1" applyAlignment="1" applyProtection="1">
      <alignment vertical="center" wrapText="1" shrinkToFit="1"/>
    </xf>
    <xf numFmtId="49" fontId="19" fillId="0" borderId="4" xfId="0" applyNumberFormat="1" applyFont="1" applyFill="1" applyBorder="1" applyAlignment="1" applyProtection="1">
      <alignment vertical="center" shrinkToFit="1"/>
    </xf>
    <xf numFmtId="49" fontId="19" fillId="0" borderId="4" xfId="0" applyNumberFormat="1" applyFont="1" applyFill="1" applyBorder="1" applyAlignment="1" applyProtection="1">
      <alignment horizontal="left" vertical="center" wrapText="1" shrinkToFit="1"/>
    </xf>
    <xf numFmtId="49" fontId="19" fillId="0" borderId="8" xfId="0" applyNumberFormat="1" applyFont="1" applyFill="1" applyBorder="1" applyAlignment="1" applyProtection="1">
      <alignment vertical="center" shrinkToFit="1"/>
    </xf>
    <xf numFmtId="0" fontId="3" fillId="0" borderId="1" xfId="0" applyFont="1" applyBorder="1" applyAlignment="1"/>
    <xf numFmtId="180" fontId="3" fillId="3" borderId="1" xfId="0" applyNumberFormat="1" applyFont="1" applyFill="1" applyBorder="1" applyAlignment="1" applyProtection="1">
      <alignment horizontal="right" vertical="center" shrinkToFit="1"/>
      <protection locked="0"/>
    </xf>
    <xf numFmtId="180" fontId="3" fillId="3" borderId="4" xfId="0" applyNumberFormat="1" applyFont="1" applyFill="1" applyBorder="1" applyAlignment="1" applyProtection="1">
      <alignment horizontal="right" vertical="center" shrinkToFit="1"/>
      <protection locked="0"/>
    </xf>
    <xf numFmtId="185" fontId="3" fillId="2" borderId="1" xfId="0" applyNumberFormat="1" applyFont="1" applyFill="1" applyBorder="1" applyAlignment="1" applyProtection="1">
      <alignment vertical="center" shrinkToFit="1"/>
    </xf>
    <xf numFmtId="185" fontId="3" fillId="2" borderId="4" xfId="0" applyNumberFormat="1" applyFont="1" applyFill="1" applyBorder="1" applyAlignment="1" applyProtection="1">
      <alignment horizontal="right" vertical="center" shrinkToFit="1"/>
    </xf>
    <xf numFmtId="49" fontId="19" fillId="0" borderId="3" xfId="0" applyNumberFormat="1" applyFont="1" applyFill="1" applyBorder="1" applyAlignment="1" applyProtection="1">
      <alignment vertical="center"/>
    </xf>
    <xf numFmtId="176" fontId="3" fillId="3" borderId="1" xfId="0" applyNumberFormat="1" applyFont="1" applyFill="1" applyBorder="1" applyAlignment="1" applyProtection="1">
      <alignment vertical="center" shrinkToFit="1"/>
      <protection locked="0"/>
    </xf>
    <xf numFmtId="185" fontId="3" fillId="2" borderId="1" xfId="0" applyNumberFormat="1" applyFont="1" applyFill="1" applyBorder="1" applyAlignment="1" applyProtection="1">
      <alignment horizontal="right" vertical="center" shrinkToFit="1"/>
    </xf>
    <xf numFmtId="0" fontId="19" fillId="0" borderId="1" xfId="0" applyFont="1" applyFill="1" applyBorder="1" applyAlignment="1">
      <alignment vertical="center"/>
    </xf>
    <xf numFmtId="0" fontId="19" fillId="0" borderId="1" xfId="0" applyFont="1" applyBorder="1" applyAlignment="1">
      <alignment vertical="center"/>
    </xf>
    <xf numFmtId="180" fontId="3" fillId="6" borderId="1" xfId="0" applyNumberFormat="1" applyFont="1" applyFill="1" applyBorder="1" applyAlignment="1" applyProtection="1">
      <alignment horizontal="right" vertical="center" shrinkToFit="1"/>
    </xf>
    <xf numFmtId="49" fontId="19" fillId="0" borderId="4" xfId="1" applyNumberFormat="1" applyFont="1" applyFill="1" applyBorder="1" applyAlignment="1" applyProtection="1">
      <alignment horizontal="left" vertical="top" wrapText="1"/>
    </xf>
    <xf numFmtId="49" fontId="19" fillId="0" borderId="8" xfId="1" applyNumberFormat="1" applyFont="1" applyFill="1" applyBorder="1" applyAlignment="1" applyProtection="1">
      <alignment horizontal="left" vertical="top" wrapText="1"/>
    </xf>
    <xf numFmtId="49" fontId="19" fillId="0" borderId="1" xfId="1" applyNumberFormat="1" applyFont="1" applyFill="1" applyBorder="1" applyAlignment="1" applyProtection="1">
      <alignment horizontal="left" vertical="top" wrapText="1"/>
    </xf>
    <xf numFmtId="0" fontId="19" fillId="0" borderId="4" xfId="0" applyFont="1" applyFill="1" applyBorder="1" applyAlignment="1">
      <alignment horizontal="left" vertical="top" wrapText="1"/>
    </xf>
    <xf numFmtId="0" fontId="3" fillId="0" borderId="1" xfId="0" applyFont="1" applyBorder="1" applyAlignment="1">
      <alignment vertical="center" shrinkToFit="1"/>
    </xf>
    <xf numFmtId="185" fontId="3" fillId="2" borderId="1" xfId="0" applyNumberFormat="1" applyFont="1" applyFill="1" applyBorder="1" applyAlignment="1" applyProtection="1">
      <alignment vertical="center"/>
    </xf>
    <xf numFmtId="1" fontId="3" fillId="2" borderId="1" xfId="0" applyNumberFormat="1" applyFont="1" applyFill="1" applyBorder="1" applyAlignment="1" applyProtection="1">
      <alignment horizontal="right" vertical="center" shrinkToFit="1"/>
    </xf>
    <xf numFmtId="49" fontId="8" fillId="0" borderId="4" xfId="1" applyNumberFormat="1" applyFont="1" applyFill="1" applyBorder="1" applyAlignment="1" applyProtection="1">
      <alignment horizontal="left" vertical="center" wrapText="1"/>
    </xf>
    <xf numFmtId="49" fontId="8" fillId="0" borderId="8" xfId="1" applyNumberFormat="1" applyFont="1" applyFill="1" applyBorder="1" applyAlignment="1" applyProtection="1">
      <alignment horizontal="left" vertical="center" wrapText="1"/>
    </xf>
    <xf numFmtId="0" fontId="17" fillId="5" borderId="12" xfId="0" applyNumberFormat="1" applyFont="1" applyFill="1" applyBorder="1" applyAlignment="1" applyProtection="1">
      <alignment horizontal="left" vertical="center" wrapText="1"/>
    </xf>
    <xf numFmtId="0" fontId="17" fillId="5" borderId="11" xfId="0" applyNumberFormat="1" applyFont="1" applyFill="1" applyBorder="1" applyAlignment="1" applyProtection="1">
      <alignment horizontal="left" vertical="center" wrapText="1"/>
    </xf>
    <xf numFmtId="0" fontId="17" fillId="5" borderId="29" xfId="0" applyNumberFormat="1" applyFont="1" applyFill="1" applyBorder="1" applyAlignment="1" applyProtection="1">
      <alignment horizontal="left" vertical="center" wrapText="1"/>
    </xf>
    <xf numFmtId="0" fontId="5" fillId="2" borderId="1"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center" vertical="center"/>
    </xf>
    <xf numFmtId="49" fontId="3" fillId="2" borderId="1" xfId="0" applyNumberFormat="1" applyFont="1" applyFill="1" applyBorder="1" applyAlignment="1" applyProtection="1">
      <alignment horizontal="center" vertical="center"/>
    </xf>
    <xf numFmtId="0" fontId="5" fillId="2" borderId="7" xfId="0" applyNumberFormat="1" applyFont="1" applyFill="1" applyBorder="1" applyAlignment="1" applyProtection="1">
      <alignment horizontal="center" vertical="center" wrapText="1"/>
    </xf>
    <xf numFmtId="0" fontId="5" fillId="2" borderId="13" xfId="0" applyNumberFormat="1" applyFont="1" applyFill="1" applyBorder="1" applyAlignment="1" applyProtection="1">
      <alignment horizontal="center" vertical="center" wrapText="1"/>
    </xf>
    <xf numFmtId="0" fontId="3" fillId="2" borderId="10" xfId="0" applyNumberFormat="1" applyFont="1" applyFill="1" applyBorder="1" applyAlignment="1" applyProtection="1">
      <alignment horizontal="center" vertical="center" wrapText="1"/>
    </xf>
    <xf numFmtId="0" fontId="3" fillId="2" borderId="14"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49" fontId="8" fillId="0" borderId="6" xfId="1" applyNumberFormat="1" applyFont="1" applyFill="1" applyBorder="1" applyAlignment="1" applyProtection="1">
      <alignment horizontal="left" vertical="center" wrapText="1"/>
    </xf>
    <xf numFmtId="49" fontId="19" fillId="0" borderId="4" xfId="0" applyNumberFormat="1" applyFont="1" applyFill="1" applyBorder="1" applyAlignment="1" applyProtection="1">
      <alignment horizontal="left" vertical="center" wrapText="1" shrinkToFit="1"/>
    </xf>
    <xf numFmtId="49" fontId="19" fillId="0" borderId="8" xfId="0" applyNumberFormat="1" applyFont="1" applyFill="1" applyBorder="1" applyAlignment="1" applyProtection="1">
      <alignment horizontal="left" vertical="center" wrapText="1" shrinkToFit="1"/>
    </xf>
    <xf numFmtId="185" fontId="3" fillId="7" borderId="4" xfId="0" applyNumberFormat="1" applyFont="1" applyFill="1" applyBorder="1" applyAlignment="1" applyProtection="1">
      <alignment vertical="center" shrinkToFit="1"/>
      <protection locked="0"/>
    </xf>
    <xf numFmtId="185" fontId="3" fillId="7" borderId="8" xfId="0" applyNumberFormat="1" applyFont="1" applyFill="1" applyBorder="1" applyAlignment="1" applyProtection="1">
      <alignment vertical="center" shrinkToFit="1"/>
      <protection locked="0"/>
    </xf>
    <xf numFmtId="180" fontId="3" fillId="6" borderId="4" xfId="0" applyNumberFormat="1" applyFont="1" applyFill="1" applyBorder="1" applyAlignment="1" applyProtection="1">
      <alignment horizontal="right" vertical="center" shrinkToFit="1"/>
    </xf>
    <xf numFmtId="180" fontId="3" fillId="6" borderId="8" xfId="0" applyNumberFormat="1" applyFont="1" applyFill="1" applyBorder="1" applyAlignment="1" applyProtection="1">
      <alignment horizontal="right" vertical="center" shrinkToFit="1"/>
    </xf>
    <xf numFmtId="180" fontId="3" fillId="3" borderId="4" xfId="0" applyNumberFormat="1" applyFont="1" applyFill="1" applyBorder="1" applyAlignment="1" applyProtection="1">
      <alignment horizontal="right" vertical="center" shrinkToFit="1"/>
      <protection locked="0"/>
    </xf>
    <xf numFmtId="180" fontId="3" fillId="3" borderId="8" xfId="0" applyNumberFormat="1" applyFont="1" applyFill="1" applyBorder="1" applyAlignment="1" applyProtection="1">
      <alignment horizontal="right" vertical="center" shrinkToFit="1"/>
      <protection locked="0"/>
    </xf>
    <xf numFmtId="185" fontId="3" fillId="2" borderId="4" xfId="0" applyNumberFormat="1" applyFont="1" applyFill="1" applyBorder="1" applyAlignment="1" applyProtection="1">
      <alignment vertical="center" shrinkToFit="1"/>
    </xf>
    <xf numFmtId="185" fontId="3" fillId="2" borderId="8" xfId="0" applyNumberFormat="1" applyFont="1" applyFill="1" applyBorder="1" applyAlignment="1" applyProtection="1">
      <alignment vertical="center" shrinkToFit="1"/>
    </xf>
    <xf numFmtId="185" fontId="3" fillId="2" borderId="4" xfId="0" applyNumberFormat="1" applyFont="1" applyFill="1" applyBorder="1" applyAlignment="1" applyProtection="1">
      <alignment horizontal="right" vertical="center" shrinkToFit="1"/>
    </xf>
    <xf numFmtId="185" fontId="3" fillId="2" borderId="8" xfId="0" applyNumberFormat="1" applyFont="1" applyFill="1" applyBorder="1" applyAlignment="1" applyProtection="1">
      <alignment horizontal="right" vertical="center" shrinkToFit="1"/>
    </xf>
    <xf numFmtId="49" fontId="19" fillId="0" borderId="4" xfId="1" applyNumberFormat="1" applyFont="1" applyFill="1" applyBorder="1" applyAlignment="1" applyProtection="1">
      <alignment horizontal="left" vertical="top" wrapText="1"/>
    </xf>
    <xf numFmtId="49" fontId="19" fillId="0" borderId="6" xfId="1" applyNumberFormat="1" applyFont="1" applyFill="1" applyBorder="1" applyAlignment="1" applyProtection="1">
      <alignment horizontal="left" vertical="top" wrapText="1"/>
    </xf>
    <xf numFmtId="0" fontId="20" fillId="0" borderId="6" xfId="0" applyFont="1" applyFill="1" applyBorder="1" applyAlignment="1">
      <alignment horizontal="left" vertical="top" wrapText="1"/>
    </xf>
    <xf numFmtId="0" fontId="20" fillId="0" borderId="8" xfId="0" applyFont="1" applyFill="1" applyBorder="1" applyAlignment="1">
      <alignment horizontal="left" vertical="top" wrapText="1"/>
    </xf>
    <xf numFmtId="49" fontId="19" fillId="0" borderId="4" xfId="0" applyNumberFormat="1" applyFont="1" applyFill="1" applyBorder="1" applyAlignment="1" applyProtection="1">
      <alignment horizontal="left" vertical="center" wrapText="1"/>
    </xf>
    <xf numFmtId="49" fontId="19" fillId="0" borderId="8" xfId="0" applyNumberFormat="1" applyFont="1" applyFill="1" applyBorder="1" applyAlignment="1" applyProtection="1">
      <alignment horizontal="left" vertical="center" wrapText="1"/>
    </xf>
    <xf numFmtId="0" fontId="13" fillId="5" borderId="15" xfId="0" applyNumberFormat="1" applyFont="1" applyFill="1" applyBorder="1" applyAlignment="1" applyProtection="1">
      <alignment horizontal="center" vertical="center" wrapText="1"/>
    </xf>
    <xf numFmtId="0" fontId="13" fillId="5" borderId="16" xfId="0" applyNumberFormat="1" applyFont="1" applyFill="1" applyBorder="1" applyAlignment="1" applyProtection="1">
      <alignment horizontal="center" vertical="center" wrapText="1"/>
    </xf>
    <xf numFmtId="0" fontId="13" fillId="5" borderId="17" xfId="0" applyNumberFormat="1" applyFont="1" applyFill="1" applyBorder="1" applyAlignment="1" applyProtection="1">
      <alignment horizontal="center" vertical="center" wrapText="1"/>
    </xf>
    <xf numFmtId="49" fontId="19" fillId="0" borderId="8" xfId="1" applyNumberFormat="1" applyFont="1" applyFill="1" applyBorder="1" applyAlignment="1" applyProtection="1">
      <alignment horizontal="left" vertical="top" wrapText="1"/>
    </xf>
    <xf numFmtId="180" fontId="3" fillId="2" borderId="4" xfId="0" applyNumberFormat="1" applyFont="1" applyFill="1" applyBorder="1" applyAlignment="1" applyProtection="1">
      <alignment horizontal="right" vertical="center" shrinkToFit="1"/>
      <protection hidden="1"/>
    </xf>
    <xf numFmtId="180" fontId="3" fillId="2" borderId="8" xfId="0" applyNumberFormat="1" applyFont="1" applyFill="1" applyBorder="1" applyAlignment="1" applyProtection="1">
      <alignment horizontal="right" vertical="center" shrinkToFit="1"/>
      <protection hidden="1"/>
    </xf>
    <xf numFmtId="0" fontId="3" fillId="2" borderId="7" xfId="0" applyNumberFormat="1" applyFont="1" applyFill="1" applyBorder="1" applyAlignment="1" applyProtection="1">
      <alignment horizontal="center" vertical="center" wrapText="1"/>
    </xf>
    <xf numFmtId="0" fontId="3" fillId="2" borderId="13" xfId="0" applyNumberFormat="1" applyFont="1" applyFill="1" applyBorder="1" applyAlignment="1" applyProtection="1">
      <alignment horizontal="center" vertical="center" wrapText="1"/>
    </xf>
    <xf numFmtId="0" fontId="3" fillId="2" borderId="4" xfId="0" applyNumberFormat="1" applyFont="1" applyFill="1" applyBorder="1" applyAlignment="1" applyProtection="1">
      <alignment horizontal="center" vertical="center"/>
    </xf>
    <xf numFmtId="0" fontId="3" fillId="2" borderId="8" xfId="0" applyNumberFormat="1" applyFont="1" applyFill="1" applyBorder="1" applyAlignment="1" applyProtection="1">
      <alignment horizontal="center" vertical="center"/>
    </xf>
    <xf numFmtId="0" fontId="0" fillId="0" borderId="8" xfId="0" applyBorder="1" applyAlignment="1">
      <alignment horizontal="right" vertical="center" shrinkToFit="1"/>
    </xf>
    <xf numFmtId="185" fontId="3" fillId="2" borderId="4" xfId="0" applyNumberFormat="1" applyFont="1" applyFill="1" applyBorder="1" applyAlignment="1" applyProtection="1">
      <alignment horizontal="right" vertical="center"/>
    </xf>
    <xf numFmtId="185" fontId="3" fillId="2" borderId="6" xfId="0" applyNumberFormat="1" applyFont="1" applyFill="1" applyBorder="1" applyAlignment="1" applyProtection="1">
      <alignment horizontal="right" vertical="center"/>
    </xf>
    <xf numFmtId="0" fontId="0" fillId="6" borderId="8" xfId="0" applyFill="1" applyBorder="1" applyAlignment="1">
      <alignment horizontal="right" vertical="center" shrinkToFit="1"/>
    </xf>
    <xf numFmtId="49" fontId="19" fillId="0" borderId="18" xfId="0" applyNumberFormat="1" applyFont="1" applyFill="1" applyBorder="1" applyAlignment="1" applyProtection="1">
      <alignment vertical="center"/>
    </xf>
    <xf numFmtId="0" fontId="20" fillId="0" borderId="20" xfId="0" applyFont="1" applyBorder="1" applyAlignment="1">
      <alignment vertical="center"/>
    </xf>
    <xf numFmtId="49" fontId="19" fillId="0" borderId="18" xfId="0" applyNumberFormat="1" applyFont="1" applyFill="1" applyBorder="1" applyAlignment="1" applyProtection="1">
      <alignment horizontal="left" vertical="center" wrapText="1"/>
    </xf>
    <xf numFmtId="49" fontId="19" fillId="0" borderId="19" xfId="0" applyNumberFormat="1" applyFont="1" applyFill="1" applyBorder="1" applyAlignment="1" applyProtection="1">
      <alignment horizontal="left" vertical="center"/>
    </xf>
    <xf numFmtId="49" fontId="19" fillId="0" borderId="20" xfId="0" applyNumberFormat="1" applyFont="1" applyFill="1" applyBorder="1" applyAlignment="1" applyProtection="1">
      <alignment horizontal="left" vertical="center"/>
    </xf>
    <xf numFmtId="49" fontId="19" fillId="0" borderId="4" xfId="1" applyNumberFormat="1" applyFont="1" applyFill="1" applyBorder="1" applyAlignment="1" applyProtection="1">
      <alignment vertical="center"/>
    </xf>
    <xf numFmtId="0" fontId="20" fillId="0" borderId="8" xfId="0" applyFont="1" applyFill="1" applyBorder="1" applyAlignment="1">
      <alignment vertical="center"/>
    </xf>
    <xf numFmtId="49" fontId="3" fillId="2" borderId="4" xfId="0" applyNumberFormat="1" applyFont="1" applyFill="1" applyBorder="1" applyAlignment="1" applyProtection="1">
      <alignment horizontal="center" vertical="center"/>
    </xf>
    <xf numFmtId="49" fontId="3" fillId="2" borderId="8" xfId="0" applyNumberFormat="1" applyFont="1" applyFill="1" applyBorder="1" applyAlignment="1" applyProtection="1">
      <alignment horizontal="center" vertical="center"/>
    </xf>
    <xf numFmtId="0" fontId="20" fillId="0" borderId="19" xfId="0" applyFont="1" applyBorder="1" applyAlignment="1">
      <alignment horizontal="left" vertical="center"/>
    </xf>
    <xf numFmtId="0" fontId="20" fillId="0" borderId="20" xfId="0" applyFont="1" applyBorder="1" applyAlignment="1">
      <alignment horizontal="left" vertical="center"/>
    </xf>
    <xf numFmtId="0" fontId="19" fillId="0" borderId="4" xfId="0" applyFont="1" applyFill="1" applyBorder="1" applyAlignment="1">
      <alignment horizontal="left" vertical="center"/>
    </xf>
    <xf numFmtId="0" fontId="19" fillId="0" borderId="6" xfId="0" applyFont="1" applyFill="1" applyBorder="1" applyAlignment="1">
      <alignment horizontal="left" vertical="center"/>
    </xf>
    <xf numFmtId="0" fontId="20" fillId="0" borderId="6" xfId="0" applyFont="1" applyFill="1" applyBorder="1" applyAlignment="1">
      <alignment horizontal="left" vertical="center"/>
    </xf>
    <xf numFmtId="0" fontId="20" fillId="0" borderId="8"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Border="1" applyAlignment="1">
      <alignment vertical="center"/>
    </xf>
    <xf numFmtId="0" fontId="20" fillId="0" borderId="1" xfId="0" applyFont="1" applyBorder="1" applyAlignment="1">
      <alignment vertical="center"/>
    </xf>
    <xf numFmtId="0" fontId="16" fillId="0" borderId="4" xfId="1" applyFont="1" applyFill="1" applyBorder="1" applyAlignment="1" applyProtection="1">
      <alignment horizontal="left" vertical="center" wrapText="1"/>
    </xf>
    <xf numFmtId="0" fontId="20" fillId="0" borderId="8" xfId="0" applyFont="1" applyBorder="1" applyAlignment="1">
      <alignment horizontal="left" vertical="center" wrapText="1"/>
    </xf>
    <xf numFmtId="0" fontId="16" fillId="0" borderId="1" xfId="1" applyFont="1" applyFill="1" applyBorder="1" applyAlignment="1" applyProtection="1">
      <alignment vertical="center" wrapText="1"/>
    </xf>
    <xf numFmtId="0" fontId="20" fillId="0" borderId="1" xfId="0" applyFont="1" applyBorder="1" applyAlignment="1">
      <alignment vertical="center" wrapText="1"/>
    </xf>
    <xf numFmtId="185" fontId="3" fillId="2" borderId="6" xfId="0" applyNumberFormat="1" applyFont="1" applyFill="1" applyBorder="1" applyAlignment="1" applyProtection="1">
      <alignment horizontal="right" vertical="center" shrinkToFit="1"/>
    </xf>
    <xf numFmtId="0" fontId="13" fillId="5" borderId="15" xfId="0" applyNumberFormat="1" applyFont="1" applyFill="1" applyBorder="1" applyAlignment="1" applyProtection="1">
      <alignment horizontal="left" vertical="center" wrapText="1"/>
    </xf>
    <xf numFmtId="0" fontId="13" fillId="5" borderId="16" xfId="0" applyNumberFormat="1" applyFont="1" applyFill="1" applyBorder="1" applyAlignment="1" applyProtection="1">
      <alignment horizontal="left" vertical="center" wrapText="1"/>
    </xf>
    <xf numFmtId="0" fontId="13" fillId="5" borderId="17" xfId="0" applyNumberFormat="1" applyFont="1" applyFill="1" applyBorder="1" applyAlignment="1" applyProtection="1">
      <alignment horizontal="left" vertical="center" wrapText="1"/>
    </xf>
    <xf numFmtId="0" fontId="3" fillId="2" borderId="4" xfId="0" applyNumberFormat="1" applyFont="1" applyFill="1" applyBorder="1" applyAlignment="1" applyProtection="1">
      <alignment horizontal="center" vertical="center" wrapText="1"/>
    </xf>
    <xf numFmtId="0" fontId="3" fillId="2" borderId="8" xfId="0" applyNumberFormat="1" applyFont="1" applyFill="1" applyBorder="1" applyAlignment="1" applyProtection="1">
      <alignment horizontal="center" vertical="center" wrapText="1"/>
    </xf>
    <xf numFmtId="0" fontId="3" fillId="0" borderId="4"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2" xfId="0" applyFont="1" applyBorder="1" applyAlignment="1">
      <alignment horizontal="center" shrinkToFit="1"/>
    </xf>
    <xf numFmtId="0" fontId="3" fillId="0" borderId="3" xfId="0" applyFont="1" applyBorder="1" applyAlignment="1">
      <alignment horizontal="center" shrinkToFit="1"/>
    </xf>
    <xf numFmtId="49" fontId="3" fillId="2" borderId="10" xfId="0" applyNumberFormat="1" applyFont="1" applyFill="1" applyBorder="1" applyAlignment="1" applyProtection="1">
      <alignment horizontal="center" vertical="center"/>
    </xf>
    <xf numFmtId="49" fontId="3" fillId="2" borderId="7" xfId="0" applyNumberFormat="1" applyFont="1" applyFill="1" applyBorder="1" applyAlignment="1" applyProtection="1">
      <alignment horizontal="center" vertical="center"/>
    </xf>
    <xf numFmtId="49" fontId="3" fillId="2" borderId="14" xfId="0" applyNumberFormat="1" applyFont="1" applyFill="1" applyBorder="1" applyAlignment="1" applyProtection="1">
      <alignment horizontal="center" vertical="center"/>
    </xf>
    <xf numFmtId="49" fontId="3" fillId="2" borderId="13" xfId="0" applyNumberFormat="1" applyFont="1" applyFill="1" applyBorder="1" applyAlignment="1" applyProtection="1">
      <alignment horizontal="center" vertical="center"/>
    </xf>
  </cellXfs>
  <cellStyles count="2">
    <cellStyle name="標準" xfId="0" builtinId="0"/>
    <cellStyle name="標準_CO2" xfId="1" xr:uid="{20B457C1-0B9D-4305-B0B3-3D6BDD4BB7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88900</xdr:colOff>
      <xdr:row>1</xdr:row>
      <xdr:rowOff>120650</xdr:rowOff>
    </xdr:from>
    <xdr:to>
      <xdr:col>10</xdr:col>
      <xdr:colOff>349250</xdr:colOff>
      <xdr:row>47</xdr:row>
      <xdr:rowOff>50800</xdr:rowOff>
    </xdr:to>
    <xdr:pic>
      <xdr:nvPicPr>
        <xdr:cNvPr id="7244" name="図 2">
          <a:extLst>
            <a:ext uri="{FF2B5EF4-FFF2-40B4-BE49-F238E27FC236}">
              <a16:creationId xmlns:a16="http://schemas.microsoft.com/office/drawing/2014/main" id="{6E5A4474-6187-E6C7-32F6-885679C1BD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 y="330200"/>
          <a:ext cx="6356350" cy="756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57150</xdr:colOff>
      <xdr:row>10</xdr:row>
      <xdr:rowOff>114300</xdr:rowOff>
    </xdr:from>
    <xdr:to>
      <xdr:col>15</xdr:col>
      <xdr:colOff>285752</xdr:colOff>
      <xdr:row>13</xdr:row>
      <xdr:rowOff>107950</xdr:rowOff>
    </xdr:to>
    <xdr:sp macro="" textlink="">
      <xdr:nvSpPr>
        <xdr:cNvPr id="5" name="角丸四角形 4">
          <a:extLst>
            <a:ext uri="{FF2B5EF4-FFF2-40B4-BE49-F238E27FC236}">
              <a16:creationId xmlns:a16="http://schemas.microsoft.com/office/drawing/2014/main" id="{BF1F5C17-6D9B-427F-94F0-194F8879F23E}"/>
            </a:ext>
          </a:extLst>
        </xdr:cNvPr>
        <xdr:cNvSpPr/>
      </xdr:nvSpPr>
      <xdr:spPr>
        <a:xfrm>
          <a:off x="7143750" y="2381250"/>
          <a:ext cx="5172077" cy="56197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産業用蒸気とは、製造業に属する事業の用に供する工場等であって、専ら事務所その他これに類する用途以外の工場等から供給された蒸気をいう。</a:t>
          </a:r>
        </a:p>
      </xdr:txBody>
    </xdr:sp>
    <xdr:clientData/>
  </xdr:twoCellAnchor>
  <xdr:twoCellAnchor>
    <xdr:from>
      <xdr:col>8</xdr:col>
      <xdr:colOff>57150</xdr:colOff>
      <xdr:row>14</xdr:row>
      <xdr:rowOff>31751</xdr:rowOff>
    </xdr:from>
    <xdr:to>
      <xdr:col>15</xdr:col>
      <xdr:colOff>285752</xdr:colOff>
      <xdr:row>16</xdr:row>
      <xdr:rowOff>120457</xdr:rowOff>
    </xdr:to>
    <xdr:sp macro="" textlink="">
      <xdr:nvSpPr>
        <xdr:cNvPr id="6" name="角丸四角形 5">
          <a:extLst>
            <a:ext uri="{FF2B5EF4-FFF2-40B4-BE49-F238E27FC236}">
              <a16:creationId xmlns:a16="http://schemas.microsoft.com/office/drawing/2014/main" id="{C9288DF5-D6D1-4719-A619-1A590A161FEB}"/>
            </a:ext>
          </a:extLst>
        </xdr:cNvPr>
        <xdr:cNvSpPr/>
      </xdr:nvSpPr>
      <xdr:spPr>
        <a:xfrm>
          <a:off x="7127875" y="3016251"/>
          <a:ext cx="5149852" cy="73024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産業用以外の蒸気、温水・冷水とは、産業用蒸気以外の熱で、熱供給事業者（加熱され、若しくは冷却された水又は蒸気を導管により供給する事業を行う者）等から受け入れられた熱をいう。</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660400</xdr:colOff>
      <xdr:row>32</xdr:row>
      <xdr:rowOff>120650</xdr:rowOff>
    </xdr:from>
    <xdr:to>
      <xdr:col>9</xdr:col>
      <xdr:colOff>355600</xdr:colOff>
      <xdr:row>51</xdr:row>
      <xdr:rowOff>6350</xdr:rowOff>
    </xdr:to>
    <xdr:pic>
      <xdr:nvPicPr>
        <xdr:cNvPr id="3178" name="図 2">
          <a:extLst>
            <a:ext uri="{FF2B5EF4-FFF2-40B4-BE49-F238E27FC236}">
              <a16:creationId xmlns:a16="http://schemas.microsoft.com/office/drawing/2014/main" id="{5B43AE86-37C2-AABB-F514-0C8CB00CBD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21250" y="8724900"/>
          <a:ext cx="4864100" cy="350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44450</xdr:colOff>
      <xdr:row>49</xdr:row>
      <xdr:rowOff>0</xdr:rowOff>
    </xdr:from>
    <xdr:to>
      <xdr:col>9</xdr:col>
      <xdr:colOff>165100</xdr:colOff>
      <xdr:row>59</xdr:row>
      <xdr:rowOff>6350</xdr:rowOff>
    </xdr:to>
    <xdr:pic>
      <xdr:nvPicPr>
        <xdr:cNvPr id="4202" name="図 2">
          <a:extLst>
            <a:ext uri="{FF2B5EF4-FFF2-40B4-BE49-F238E27FC236}">
              <a16:creationId xmlns:a16="http://schemas.microsoft.com/office/drawing/2014/main" id="{7A710DF5-C79A-727B-5163-12252F860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04000" y="14738350"/>
          <a:ext cx="2997200" cy="191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588F0-C7E2-4154-A150-53C670DAA944}">
  <dimension ref="A1:B52"/>
  <sheetViews>
    <sheetView view="pageBreakPreview" zoomScale="85" zoomScaleNormal="85" zoomScaleSheetLayoutView="85" workbookViewId="0"/>
  </sheetViews>
  <sheetFormatPr defaultRowHeight="13" x14ac:dyDescent="0.2"/>
  <sheetData>
    <row r="1" spans="1:1" ht="16.5" x14ac:dyDescent="0.2">
      <c r="A1" s="54" t="s">
        <v>101</v>
      </c>
    </row>
    <row r="2" spans="1:1" ht="16.5" x14ac:dyDescent="0.2">
      <c r="A2" s="54"/>
    </row>
    <row r="50" spans="2:2" ht="16.5" x14ac:dyDescent="0.2">
      <c r="B50" s="54" t="s">
        <v>90</v>
      </c>
    </row>
    <row r="51" spans="2:2" ht="16.5" x14ac:dyDescent="0.2">
      <c r="B51" s="54" t="s">
        <v>91</v>
      </c>
    </row>
    <row r="52" spans="2:2" ht="16.5" customHeight="1" x14ac:dyDescent="0.2">
      <c r="B52" t="s">
        <v>103</v>
      </c>
    </row>
  </sheetData>
  <phoneticPr fontId="2"/>
  <printOptions horizontalCentered="1"/>
  <pageMargins left="0.78740157480314965" right="0.78740157480314965" top="0.98425196850393704" bottom="0.98425196850393704" header="0.51181102362204722" footer="0.51181102362204722"/>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F2B72-281F-437A-88AB-CED2EB005430}">
  <sheetPr>
    <pageSetUpPr fitToPage="1"/>
  </sheetPr>
  <dimension ref="A1:K49"/>
  <sheetViews>
    <sheetView tabSelected="1" view="pageBreakPreview" zoomScaleNormal="100" zoomScaleSheetLayoutView="100" workbookViewId="0">
      <selection activeCell="B42" sqref="B42"/>
    </sheetView>
  </sheetViews>
  <sheetFormatPr defaultColWidth="9" defaultRowHeight="15" customHeight="1" x14ac:dyDescent="0.2"/>
  <cols>
    <col min="1" max="1" width="12.26953125" style="3" customWidth="1"/>
    <col min="2" max="2" width="14.90625" style="3" customWidth="1"/>
    <col min="3" max="3" width="21.6328125" style="3" customWidth="1"/>
    <col min="4" max="4" width="11.453125" style="4" customWidth="1"/>
    <col min="5" max="5" width="8.90625" style="3" customWidth="1"/>
    <col min="6" max="7" width="6.08984375" style="4" customWidth="1"/>
    <col min="8" max="8" width="11.08984375" style="4" customWidth="1"/>
    <col min="9" max="16384" width="9" style="3"/>
  </cols>
  <sheetData>
    <row r="1" spans="1:11" ht="15" customHeight="1" x14ac:dyDescent="0.2">
      <c r="A1" s="44" t="s">
        <v>102</v>
      </c>
    </row>
    <row r="2" spans="1:11" ht="20.25" customHeight="1" x14ac:dyDescent="0.2">
      <c r="B2" s="2"/>
      <c r="D2" s="45" t="s">
        <v>72</v>
      </c>
      <c r="E2" s="39" t="s">
        <v>73</v>
      </c>
    </row>
    <row r="4" spans="1:11" ht="15" customHeight="1" x14ac:dyDescent="0.2">
      <c r="A4" s="5" t="s">
        <v>0</v>
      </c>
      <c r="B4" s="6"/>
      <c r="C4" s="5"/>
      <c r="D4" s="95" t="s">
        <v>88</v>
      </c>
      <c r="E4" s="97" t="s">
        <v>1</v>
      </c>
      <c r="F4" s="98" t="s">
        <v>2</v>
      </c>
      <c r="G4" s="100" t="s">
        <v>3</v>
      </c>
      <c r="H4" s="102" t="s">
        <v>89</v>
      </c>
    </row>
    <row r="5" spans="1:11" ht="15" customHeight="1" x14ac:dyDescent="0.2">
      <c r="A5" s="5" t="s">
        <v>7</v>
      </c>
      <c r="B5" s="6" t="s">
        <v>8</v>
      </c>
      <c r="C5" s="7" t="s">
        <v>8</v>
      </c>
      <c r="D5" s="96"/>
      <c r="E5" s="97"/>
      <c r="F5" s="99"/>
      <c r="G5" s="101"/>
      <c r="H5" s="103"/>
    </row>
    <row r="6" spans="1:11" s="15" customFormat="1" ht="22.5" customHeight="1" x14ac:dyDescent="0.2">
      <c r="A6" s="8" t="s">
        <v>9</v>
      </c>
      <c r="B6" s="9" t="s">
        <v>10</v>
      </c>
      <c r="C6" s="10" t="s">
        <v>11</v>
      </c>
      <c r="D6" s="46"/>
      <c r="E6" s="43" t="s">
        <v>118</v>
      </c>
      <c r="F6" s="12">
        <f>ROUND(G6*0.0258,5)</f>
        <v>0.98814000000000002</v>
      </c>
      <c r="G6" s="61">
        <v>38.299999999999997</v>
      </c>
      <c r="H6" s="40">
        <f>IF(ISERROR(D6*F6),"",ROUND(D6*F6,1))/1000</f>
        <v>0</v>
      </c>
      <c r="K6" s="16"/>
    </row>
    <row r="7" spans="1:11" s="15" customFormat="1" ht="26.25" customHeight="1" x14ac:dyDescent="0.2">
      <c r="A7" s="17"/>
      <c r="B7" s="18"/>
      <c r="C7" s="19" t="s">
        <v>104</v>
      </c>
      <c r="D7" s="46"/>
      <c r="E7" s="43" t="s">
        <v>118</v>
      </c>
      <c r="F7" s="12">
        <f t="shared" ref="F7:F38" si="0">ROUND(G7*0.0258,5)</f>
        <v>0.89783999999999997</v>
      </c>
      <c r="G7" s="61">
        <v>34.799999999999997</v>
      </c>
      <c r="H7" s="40">
        <f>IF(ISERROR(D7*F7),"",ROUND(D7*F7,1))/1000</f>
        <v>0</v>
      </c>
      <c r="K7" s="16"/>
    </row>
    <row r="8" spans="1:11" s="15" customFormat="1" ht="15" customHeight="1" x14ac:dyDescent="0.2">
      <c r="A8" s="17" t="s">
        <v>12</v>
      </c>
      <c r="B8" s="18" t="s">
        <v>12</v>
      </c>
      <c r="C8" s="19" t="s">
        <v>105</v>
      </c>
      <c r="D8" s="46"/>
      <c r="E8" s="43" t="s">
        <v>118</v>
      </c>
      <c r="F8" s="12">
        <f t="shared" si="0"/>
        <v>0.86172000000000004</v>
      </c>
      <c r="G8" s="61">
        <v>33.4</v>
      </c>
      <c r="H8" s="40">
        <f>IF(ISERROR(D8*F8),"",ROUND(D8*F8,1))/1000</f>
        <v>0</v>
      </c>
      <c r="K8" s="16"/>
    </row>
    <row r="9" spans="1:11" s="15" customFormat="1" ht="15" customHeight="1" x14ac:dyDescent="0.2">
      <c r="A9" s="17" t="s">
        <v>12</v>
      </c>
      <c r="B9" s="18" t="s">
        <v>12</v>
      </c>
      <c r="C9" s="19" t="s">
        <v>13</v>
      </c>
      <c r="D9" s="46"/>
      <c r="E9" s="43" t="s">
        <v>118</v>
      </c>
      <c r="F9" s="12">
        <f t="shared" si="0"/>
        <v>0.85914000000000001</v>
      </c>
      <c r="G9" s="61">
        <v>33.299999999999997</v>
      </c>
      <c r="H9" s="40">
        <f t="shared" ref="H9:H30" si="1">IF(ISERROR(D9*F9),"",ROUND(D9*F9,1))/1000</f>
        <v>0</v>
      </c>
      <c r="K9" s="16"/>
    </row>
    <row r="10" spans="1:11" s="15" customFormat="1" ht="15" customHeight="1" x14ac:dyDescent="0.2">
      <c r="A10" s="17" t="s">
        <v>12</v>
      </c>
      <c r="B10" s="18" t="s">
        <v>12</v>
      </c>
      <c r="C10" s="19" t="s">
        <v>106</v>
      </c>
      <c r="D10" s="46"/>
      <c r="E10" s="43" t="s">
        <v>118</v>
      </c>
      <c r="F10" s="12">
        <f t="shared" si="0"/>
        <v>0.93654000000000004</v>
      </c>
      <c r="G10" s="61">
        <v>36.299999999999997</v>
      </c>
      <c r="H10" s="40">
        <f t="shared" si="1"/>
        <v>0</v>
      </c>
      <c r="K10" s="16"/>
    </row>
    <row r="11" spans="1:11" s="15" customFormat="1" ht="15" customHeight="1" x14ac:dyDescent="0.2">
      <c r="A11" s="17" t="s">
        <v>12</v>
      </c>
      <c r="B11" s="18" t="s">
        <v>12</v>
      </c>
      <c r="C11" s="19" t="s">
        <v>14</v>
      </c>
      <c r="D11" s="46"/>
      <c r="E11" s="43" t="s">
        <v>118</v>
      </c>
      <c r="F11" s="12">
        <f t="shared" si="0"/>
        <v>0.94169999999999998</v>
      </c>
      <c r="G11" s="61">
        <v>36.5</v>
      </c>
      <c r="H11" s="40">
        <f t="shared" si="1"/>
        <v>0</v>
      </c>
      <c r="K11" s="16"/>
    </row>
    <row r="12" spans="1:11" s="15" customFormat="1" ht="15" customHeight="1" x14ac:dyDescent="0.2">
      <c r="A12" s="17" t="s">
        <v>12</v>
      </c>
      <c r="B12" s="18" t="s">
        <v>12</v>
      </c>
      <c r="C12" s="19" t="s">
        <v>15</v>
      </c>
      <c r="D12" s="46"/>
      <c r="E12" s="43" t="s">
        <v>118</v>
      </c>
      <c r="F12" s="12">
        <f t="shared" si="0"/>
        <v>0.98040000000000005</v>
      </c>
      <c r="G12" s="62">
        <v>38</v>
      </c>
      <c r="H12" s="40">
        <f t="shared" si="1"/>
        <v>0</v>
      </c>
      <c r="K12" s="16"/>
    </row>
    <row r="13" spans="1:11" s="15" customFormat="1" ht="15" customHeight="1" x14ac:dyDescent="0.2">
      <c r="A13" s="17" t="s">
        <v>12</v>
      </c>
      <c r="B13" s="18" t="s">
        <v>12</v>
      </c>
      <c r="C13" s="19" t="s">
        <v>16</v>
      </c>
      <c r="D13" s="46"/>
      <c r="E13" s="43" t="s">
        <v>118</v>
      </c>
      <c r="F13" s="12">
        <f t="shared" si="0"/>
        <v>1.00362</v>
      </c>
      <c r="G13" s="61">
        <v>38.9</v>
      </c>
      <c r="H13" s="40">
        <f t="shared" si="1"/>
        <v>0</v>
      </c>
      <c r="K13" s="16"/>
    </row>
    <row r="14" spans="1:11" s="15" customFormat="1" ht="15" customHeight="1" x14ac:dyDescent="0.2">
      <c r="A14" s="17"/>
      <c r="B14" s="18"/>
      <c r="C14" s="19" t="s">
        <v>17</v>
      </c>
      <c r="D14" s="46"/>
      <c r="E14" s="42" t="s">
        <v>118</v>
      </c>
      <c r="F14" s="12">
        <f t="shared" si="0"/>
        <v>1.0784400000000001</v>
      </c>
      <c r="G14" s="61">
        <v>41.8</v>
      </c>
      <c r="H14" s="40">
        <f t="shared" si="1"/>
        <v>0</v>
      </c>
      <c r="K14" s="16"/>
    </row>
    <row r="15" spans="1:11" s="15" customFormat="1" ht="32.25" customHeight="1" x14ac:dyDescent="0.2">
      <c r="A15" s="17" t="s">
        <v>12</v>
      </c>
      <c r="B15" s="18" t="s">
        <v>12</v>
      </c>
      <c r="C15" s="19" t="s">
        <v>107</v>
      </c>
      <c r="D15" s="46"/>
      <c r="E15" s="42" t="s">
        <v>118</v>
      </c>
      <c r="F15" s="12">
        <f t="shared" si="0"/>
        <v>1.0371600000000001</v>
      </c>
      <c r="G15" s="61">
        <v>40.200000000000003</v>
      </c>
      <c r="H15" s="40">
        <f t="shared" si="1"/>
        <v>0</v>
      </c>
      <c r="K15" s="16"/>
    </row>
    <row r="16" spans="1:11" s="15" customFormat="1" ht="15" customHeight="1" x14ac:dyDescent="0.2">
      <c r="A16" s="17" t="s">
        <v>12</v>
      </c>
      <c r="B16" s="18" t="s">
        <v>12</v>
      </c>
      <c r="C16" s="19" t="s">
        <v>18</v>
      </c>
      <c r="D16" s="46"/>
      <c r="E16" s="42" t="s">
        <v>119</v>
      </c>
      <c r="F16" s="12">
        <f t="shared" si="0"/>
        <v>1.032</v>
      </c>
      <c r="G16" s="62">
        <v>40</v>
      </c>
      <c r="H16" s="40">
        <f t="shared" si="1"/>
        <v>0</v>
      </c>
      <c r="K16" s="16"/>
    </row>
    <row r="17" spans="1:11" s="15" customFormat="1" ht="15" customHeight="1" x14ac:dyDescent="0.2">
      <c r="A17" s="17" t="s">
        <v>12</v>
      </c>
      <c r="B17" s="18" t="s">
        <v>12</v>
      </c>
      <c r="C17" s="19" t="s">
        <v>194</v>
      </c>
      <c r="D17" s="46"/>
      <c r="E17" s="42" t="s">
        <v>119</v>
      </c>
      <c r="F17" s="12">
        <f t="shared" si="0"/>
        <v>0.87978000000000001</v>
      </c>
      <c r="G17" s="61">
        <v>34.1</v>
      </c>
      <c r="H17" s="40">
        <f t="shared" si="1"/>
        <v>0</v>
      </c>
      <c r="K17" s="16"/>
    </row>
    <row r="18" spans="1:11" s="15" customFormat="1" ht="15" customHeight="1" x14ac:dyDescent="0.2">
      <c r="A18" s="17" t="s">
        <v>12</v>
      </c>
      <c r="B18" s="18" t="s">
        <v>12</v>
      </c>
      <c r="C18" s="19" t="s">
        <v>108</v>
      </c>
      <c r="D18" s="46"/>
      <c r="E18" s="42" t="s">
        <v>119</v>
      </c>
      <c r="F18" s="12">
        <f t="shared" si="0"/>
        <v>1.2925800000000001</v>
      </c>
      <c r="G18" s="61">
        <v>50.1</v>
      </c>
      <c r="H18" s="40">
        <f t="shared" si="1"/>
        <v>0</v>
      </c>
      <c r="K18" s="16"/>
    </row>
    <row r="19" spans="1:11" s="15" customFormat="1" ht="15" customHeight="1" x14ac:dyDescent="0.2">
      <c r="A19" s="17"/>
      <c r="B19" s="18"/>
      <c r="C19" s="19" t="s">
        <v>109</v>
      </c>
      <c r="D19" s="46"/>
      <c r="E19" s="42" t="s">
        <v>120</v>
      </c>
      <c r="F19" s="12">
        <f t="shared" si="0"/>
        <v>1.1893800000000001</v>
      </c>
      <c r="G19" s="61">
        <v>46.1</v>
      </c>
      <c r="H19" s="40">
        <f t="shared" si="1"/>
        <v>0</v>
      </c>
      <c r="K19" s="16"/>
    </row>
    <row r="20" spans="1:11" s="15" customFormat="1" ht="15" customHeight="1" x14ac:dyDescent="0.2">
      <c r="A20" s="17"/>
      <c r="B20" s="18"/>
      <c r="C20" s="19" t="s">
        <v>110</v>
      </c>
      <c r="D20" s="46"/>
      <c r="E20" s="42" t="s">
        <v>119</v>
      </c>
      <c r="F20" s="12">
        <f t="shared" si="0"/>
        <v>1.41126</v>
      </c>
      <c r="G20" s="61">
        <v>54.7</v>
      </c>
      <c r="H20" s="40">
        <f t="shared" si="1"/>
        <v>0</v>
      </c>
      <c r="K20" s="16"/>
    </row>
    <row r="21" spans="1:11" s="15" customFormat="1" ht="15" customHeight="1" x14ac:dyDescent="0.2">
      <c r="A21" s="17"/>
      <c r="B21" s="18"/>
      <c r="C21" s="19" t="s">
        <v>19</v>
      </c>
      <c r="D21" s="46"/>
      <c r="E21" s="42" t="s">
        <v>120</v>
      </c>
      <c r="F21" s="12">
        <f t="shared" si="0"/>
        <v>0.99072000000000005</v>
      </c>
      <c r="G21" s="61">
        <v>38.4</v>
      </c>
      <c r="H21" s="40">
        <f t="shared" si="1"/>
        <v>0</v>
      </c>
      <c r="K21" s="16"/>
    </row>
    <row r="22" spans="1:11" s="15" customFormat="1" ht="15" customHeight="1" x14ac:dyDescent="0.2">
      <c r="A22" s="17"/>
      <c r="B22" s="18"/>
      <c r="C22" s="19" t="s">
        <v>111</v>
      </c>
      <c r="D22" s="46"/>
      <c r="E22" s="42" t="s">
        <v>119</v>
      </c>
      <c r="F22" s="12">
        <f t="shared" si="0"/>
        <v>0.74046000000000001</v>
      </c>
      <c r="G22" s="61">
        <v>28.7</v>
      </c>
      <c r="H22" s="40">
        <f t="shared" si="1"/>
        <v>0</v>
      </c>
      <c r="K22" s="16"/>
    </row>
    <row r="23" spans="1:11" s="15" customFormat="1" ht="15" customHeight="1" x14ac:dyDescent="0.2">
      <c r="A23" s="17"/>
      <c r="B23" s="18"/>
      <c r="C23" s="19" t="s">
        <v>113</v>
      </c>
      <c r="D23" s="46"/>
      <c r="E23" s="42" t="s">
        <v>119</v>
      </c>
      <c r="F23" s="12">
        <f>ROUND(G23*0.0258,5)</f>
        <v>0.74561999999999995</v>
      </c>
      <c r="G23" s="61">
        <v>28.9</v>
      </c>
      <c r="H23" s="40">
        <f t="shared" si="1"/>
        <v>0</v>
      </c>
      <c r="K23" s="16"/>
    </row>
    <row r="24" spans="1:11" s="15" customFormat="1" ht="15" customHeight="1" x14ac:dyDescent="0.2">
      <c r="A24" s="17"/>
      <c r="B24" s="18"/>
      <c r="C24" s="19" t="s">
        <v>112</v>
      </c>
      <c r="D24" s="46"/>
      <c r="E24" s="42" t="s">
        <v>119</v>
      </c>
      <c r="F24" s="12">
        <f t="shared" si="0"/>
        <v>0.73014000000000001</v>
      </c>
      <c r="G24" s="61">
        <v>28.3</v>
      </c>
      <c r="H24" s="40">
        <f t="shared" si="1"/>
        <v>0</v>
      </c>
      <c r="K24" s="16"/>
    </row>
    <row r="25" spans="1:11" s="15" customFormat="1" ht="15" customHeight="1" x14ac:dyDescent="0.2">
      <c r="A25" s="17"/>
      <c r="B25" s="18"/>
      <c r="C25" s="19" t="s">
        <v>115</v>
      </c>
      <c r="D25" s="46"/>
      <c r="E25" s="42" t="s">
        <v>119</v>
      </c>
      <c r="F25" s="12">
        <f>ROUND(G25*0.0258,5)</f>
        <v>0.67337999999999998</v>
      </c>
      <c r="G25" s="61">
        <v>26.1</v>
      </c>
      <c r="H25" s="40">
        <f t="shared" si="1"/>
        <v>0</v>
      </c>
      <c r="K25" s="16"/>
    </row>
    <row r="26" spans="1:11" s="15" customFormat="1" ht="15" customHeight="1" x14ac:dyDescent="0.2">
      <c r="A26" s="17"/>
      <c r="B26" s="18"/>
      <c r="C26" s="19" t="s">
        <v>114</v>
      </c>
      <c r="D26" s="46"/>
      <c r="E26" s="42" t="s">
        <v>119</v>
      </c>
      <c r="F26" s="12">
        <f t="shared" si="0"/>
        <v>0.62436000000000003</v>
      </c>
      <c r="G26" s="61">
        <v>24.2</v>
      </c>
      <c r="H26" s="40">
        <f t="shared" si="1"/>
        <v>0</v>
      </c>
      <c r="K26" s="16"/>
    </row>
    <row r="27" spans="1:11" s="15" customFormat="1" ht="15" customHeight="1" x14ac:dyDescent="0.2">
      <c r="A27" s="17"/>
      <c r="B27" s="18"/>
      <c r="C27" s="19" t="s">
        <v>116</v>
      </c>
      <c r="D27" s="46"/>
      <c r="E27" s="42" t="s">
        <v>119</v>
      </c>
      <c r="F27" s="12">
        <f t="shared" si="0"/>
        <v>0.71723999999999999</v>
      </c>
      <c r="G27" s="61">
        <v>27.8</v>
      </c>
      <c r="H27" s="40">
        <f t="shared" si="1"/>
        <v>0</v>
      </c>
      <c r="K27" s="16"/>
    </row>
    <row r="28" spans="1:11" s="15" customFormat="1" ht="15" customHeight="1" x14ac:dyDescent="0.2">
      <c r="A28" s="17"/>
      <c r="B28" s="18"/>
      <c r="C28" s="19" t="s">
        <v>20</v>
      </c>
      <c r="D28" s="46"/>
      <c r="E28" s="42" t="s">
        <v>119</v>
      </c>
      <c r="F28" s="12">
        <f t="shared" si="0"/>
        <v>0.74819999999999998</v>
      </c>
      <c r="G28" s="62">
        <v>29</v>
      </c>
      <c r="H28" s="40">
        <f t="shared" si="1"/>
        <v>0</v>
      </c>
      <c r="K28" s="16"/>
    </row>
    <row r="29" spans="1:11" s="15" customFormat="1" ht="15" customHeight="1" x14ac:dyDescent="0.2">
      <c r="A29" s="17"/>
      <c r="B29" s="18"/>
      <c r="C29" s="19" t="s">
        <v>21</v>
      </c>
      <c r="D29" s="46"/>
      <c r="E29" s="42" t="s">
        <v>119</v>
      </c>
      <c r="F29" s="12">
        <f t="shared" si="0"/>
        <v>0.96233999999999997</v>
      </c>
      <c r="G29" s="61">
        <v>37.299999999999997</v>
      </c>
      <c r="H29" s="40">
        <f t="shared" si="1"/>
        <v>0</v>
      </c>
      <c r="K29" s="16"/>
    </row>
    <row r="30" spans="1:11" s="15" customFormat="1" ht="15" customHeight="1" x14ac:dyDescent="0.2">
      <c r="A30" s="17"/>
      <c r="B30" s="18"/>
      <c r="C30" s="19" t="s">
        <v>22</v>
      </c>
      <c r="D30" s="46"/>
      <c r="E30" s="42" t="s">
        <v>120</v>
      </c>
      <c r="F30" s="12">
        <f t="shared" si="0"/>
        <v>0.47471999999999998</v>
      </c>
      <c r="G30" s="61">
        <v>18.399999999999999</v>
      </c>
      <c r="H30" s="40">
        <f t="shared" si="1"/>
        <v>0</v>
      </c>
      <c r="K30" s="16"/>
    </row>
    <row r="31" spans="1:11" s="15" customFormat="1" ht="15" customHeight="1" x14ac:dyDescent="0.2">
      <c r="A31" s="17"/>
      <c r="B31" s="18"/>
      <c r="C31" s="19" t="s">
        <v>23</v>
      </c>
      <c r="D31" s="46"/>
      <c r="E31" s="42" t="s">
        <v>120</v>
      </c>
      <c r="F31" s="12">
        <f t="shared" si="0"/>
        <v>8.3330000000000001E-2</v>
      </c>
      <c r="G31" s="61">
        <v>3.23</v>
      </c>
      <c r="H31" s="40">
        <f t="shared" ref="H31:H40" si="2">IF(ISERROR(D31*F31),"",ROUND(D31*F31,1))/1000</f>
        <v>0</v>
      </c>
      <c r="K31" s="16"/>
    </row>
    <row r="32" spans="1:11" s="15" customFormat="1" ht="15" customHeight="1" x14ac:dyDescent="0.2">
      <c r="A32" s="17"/>
      <c r="B32" s="18"/>
      <c r="C32" s="19" t="s">
        <v>117</v>
      </c>
      <c r="D32" s="46"/>
      <c r="E32" s="42" t="s">
        <v>120</v>
      </c>
      <c r="F32" s="12">
        <f t="shared" si="0"/>
        <v>8.9010000000000006E-2</v>
      </c>
      <c r="G32" s="61">
        <v>3.45</v>
      </c>
      <c r="H32" s="40">
        <f t="shared" si="2"/>
        <v>0</v>
      </c>
      <c r="K32" s="16"/>
    </row>
    <row r="33" spans="1:11" s="15" customFormat="1" ht="15" customHeight="1" x14ac:dyDescent="0.2">
      <c r="A33" s="17"/>
      <c r="B33" s="18"/>
      <c r="C33" s="19" t="s">
        <v>24</v>
      </c>
      <c r="D33" s="46"/>
      <c r="E33" s="42" t="s">
        <v>120</v>
      </c>
      <c r="F33" s="12">
        <f t="shared" si="0"/>
        <v>0.19427</v>
      </c>
      <c r="G33" s="61">
        <v>7.53</v>
      </c>
      <c r="H33" s="40">
        <f t="shared" si="2"/>
        <v>0</v>
      </c>
      <c r="K33" s="16"/>
    </row>
    <row r="34" spans="1:11" s="15" customFormat="1" ht="15" customHeight="1" x14ac:dyDescent="0.2">
      <c r="A34" s="17"/>
      <c r="B34" s="18"/>
      <c r="C34" s="19" t="s">
        <v>25</v>
      </c>
      <c r="D34" s="46"/>
      <c r="E34" s="42" t="s">
        <v>120</v>
      </c>
      <c r="F34" s="12">
        <f t="shared" si="0"/>
        <v>1.032</v>
      </c>
      <c r="G34" s="61">
        <v>40</v>
      </c>
      <c r="H34" s="40">
        <f t="shared" si="2"/>
        <v>0</v>
      </c>
      <c r="K34" s="16"/>
    </row>
    <row r="35" spans="1:11" s="15" customFormat="1" ht="15" customHeight="1" x14ac:dyDescent="0.2">
      <c r="A35" s="90" t="s">
        <v>26</v>
      </c>
      <c r="B35" s="20" t="s">
        <v>27</v>
      </c>
      <c r="C35" s="19" t="s">
        <v>28</v>
      </c>
      <c r="D35" s="46"/>
      <c r="E35" s="42" t="s">
        <v>29</v>
      </c>
      <c r="F35" s="12">
        <f t="shared" si="0"/>
        <v>3.0190000000000002E-2</v>
      </c>
      <c r="G35" s="61">
        <v>1.17</v>
      </c>
      <c r="H35" s="40">
        <f t="shared" si="2"/>
        <v>0</v>
      </c>
    </row>
    <row r="36" spans="1:11" s="15" customFormat="1" ht="15" customHeight="1" x14ac:dyDescent="0.2">
      <c r="A36" s="104"/>
      <c r="B36" s="9"/>
      <c r="C36" s="19" t="s">
        <v>30</v>
      </c>
      <c r="D36" s="46"/>
      <c r="E36" s="42" t="s">
        <v>29</v>
      </c>
      <c r="F36" s="12">
        <f t="shared" si="0"/>
        <v>3.0700000000000002E-2</v>
      </c>
      <c r="G36" s="61">
        <v>1.19</v>
      </c>
      <c r="H36" s="40">
        <f t="shared" si="2"/>
        <v>0</v>
      </c>
    </row>
    <row r="37" spans="1:11" s="15" customFormat="1" ht="15" customHeight="1" x14ac:dyDescent="0.2">
      <c r="A37" s="104"/>
      <c r="B37" s="9"/>
      <c r="C37" s="19" t="s">
        <v>31</v>
      </c>
      <c r="D37" s="46"/>
      <c r="E37" s="42" t="s">
        <v>29</v>
      </c>
      <c r="F37" s="12">
        <f t="shared" si="0"/>
        <v>3.0700000000000002E-2</v>
      </c>
      <c r="G37" s="61">
        <v>1.19</v>
      </c>
      <c r="H37" s="40">
        <f t="shared" si="2"/>
        <v>0</v>
      </c>
    </row>
    <row r="38" spans="1:11" s="15" customFormat="1" ht="15" customHeight="1" x14ac:dyDescent="0.2">
      <c r="A38" s="91"/>
      <c r="B38" s="9"/>
      <c r="C38" s="19" t="s">
        <v>32</v>
      </c>
      <c r="D38" s="46"/>
      <c r="E38" s="42" t="s">
        <v>29</v>
      </c>
      <c r="F38" s="12">
        <f t="shared" si="0"/>
        <v>3.0700000000000002E-2</v>
      </c>
      <c r="G38" s="61">
        <v>1.19</v>
      </c>
      <c r="H38" s="40">
        <f t="shared" si="2"/>
        <v>0</v>
      </c>
    </row>
    <row r="39" spans="1:11" s="15" customFormat="1" ht="23.25" customHeight="1" x14ac:dyDescent="0.2">
      <c r="A39" s="90" t="s">
        <v>33</v>
      </c>
      <c r="B39" s="20" t="s">
        <v>99</v>
      </c>
      <c r="C39" s="63" t="s">
        <v>35</v>
      </c>
      <c r="D39" s="46"/>
      <c r="E39" s="42" t="s">
        <v>34</v>
      </c>
      <c r="F39" s="12">
        <f>ROUND(G39*0.0258,5)</f>
        <v>0.22291</v>
      </c>
      <c r="G39" s="13">
        <v>8.64</v>
      </c>
      <c r="H39" s="40">
        <f t="shared" si="2"/>
        <v>0</v>
      </c>
    </row>
    <row r="40" spans="1:11" s="15" customFormat="1" ht="23.25" customHeight="1" thickBot="1" x14ac:dyDescent="0.25">
      <c r="A40" s="91"/>
      <c r="B40" s="21" t="s">
        <v>100</v>
      </c>
      <c r="C40" s="19" t="s">
        <v>35</v>
      </c>
      <c r="D40" s="46"/>
      <c r="E40" s="42" t="s">
        <v>34</v>
      </c>
      <c r="F40" s="12">
        <f>ROUND(G40*0.0258,5)</f>
        <v>0.22291</v>
      </c>
      <c r="G40" s="13">
        <v>8.64</v>
      </c>
      <c r="H40" s="40">
        <f t="shared" si="2"/>
        <v>0</v>
      </c>
    </row>
    <row r="41" spans="1:11" ht="21" customHeight="1" thickBot="1" x14ac:dyDescent="0.25">
      <c r="D41" s="58"/>
      <c r="E41" s="59"/>
      <c r="F41" s="58"/>
      <c r="G41" s="60" t="s">
        <v>36</v>
      </c>
      <c r="H41" s="48">
        <f>SUM(H6:H40)</f>
        <v>0</v>
      </c>
      <c r="I41" s="15"/>
      <c r="J41" s="15"/>
    </row>
    <row r="42" spans="1:11" ht="63" customHeight="1" thickBot="1" x14ac:dyDescent="0.25">
      <c r="C42" s="38" t="s">
        <v>75</v>
      </c>
      <c r="D42" s="92" t="str">
        <f>IF(H41=0,"数値を入力してください",IF(H41&gt;=1500,"1500kL以上です。１号計画書【様式第1,4号】、１号報告書【様式第5,8号】を提出して下さい。",IF(H41&lt;500,"1,500kL未満です。大気汚染防止法のばい煙発生施設の届出がある場合には２号計画書【様式第2号】、２号報告書【様式第6号】を提出して下さい。",IF(H41&lt;1,500,"1,500kL未満です。大気汚染防止法のばい煙発生施設の届出がある場合には２号計画書【様式第2,4号】、２号報告書【様式第6,8号】を提出して下さい。"))))</f>
        <v>数値を入力してください</v>
      </c>
      <c r="E42" s="93"/>
      <c r="F42" s="93"/>
      <c r="G42" s="93"/>
      <c r="H42" s="94"/>
      <c r="J42" s="15"/>
      <c r="K42" s="15"/>
    </row>
    <row r="43" spans="1:11" ht="15" customHeight="1" x14ac:dyDescent="0.2">
      <c r="I43" s="15"/>
      <c r="J43" s="15"/>
    </row>
    <row r="44" spans="1:11" ht="15" customHeight="1" x14ac:dyDescent="0.2">
      <c r="I44" s="15"/>
      <c r="J44" s="15"/>
    </row>
    <row r="45" spans="1:11" ht="15" customHeight="1" x14ac:dyDescent="0.2">
      <c r="I45" s="15"/>
      <c r="J45" s="15"/>
    </row>
    <row r="46" spans="1:11" ht="15" customHeight="1" x14ac:dyDescent="0.2">
      <c r="I46" s="15"/>
      <c r="J46" s="15"/>
    </row>
    <row r="47" spans="1:11" ht="15" customHeight="1" x14ac:dyDescent="0.2">
      <c r="I47" s="15"/>
      <c r="J47" s="15"/>
    </row>
    <row r="48" spans="1:11" ht="15" customHeight="1" x14ac:dyDescent="0.2">
      <c r="I48" s="15"/>
      <c r="J48" s="15"/>
    </row>
    <row r="49" spans="9:10" ht="15" customHeight="1" x14ac:dyDescent="0.2">
      <c r="I49" s="15"/>
      <c r="J49" s="15"/>
    </row>
  </sheetData>
  <sheetProtection password="E4BE" sheet="1"/>
  <mergeCells count="8">
    <mergeCell ref="A39:A40"/>
    <mergeCell ref="D42:H42"/>
    <mergeCell ref="D4:D5"/>
    <mergeCell ref="E4:E5"/>
    <mergeCell ref="F4:F5"/>
    <mergeCell ref="G4:G5"/>
    <mergeCell ref="H4:H5"/>
    <mergeCell ref="A35:A38"/>
  </mergeCells>
  <phoneticPr fontId="2"/>
  <printOptions horizontalCentered="1"/>
  <pageMargins left="0.59055118110236227" right="0.59055118110236227" top="0.98425196850393704" bottom="0.98425196850393704"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63C28-6757-4A9A-9F62-B5FD5E0C5EBE}">
  <sheetPr>
    <pageSetUpPr fitToPage="1"/>
  </sheetPr>
  <dimension ref="A1:K56"/>
  <sheetViews>
    <sheetView view="pageBreakPreview" topLeftCell="C1" zoomScaleNormal="85" zoomScaleSheetLayoutView="100" workbookViewId="0">
      <selection activeCell="H10" sqref="H10:H11"/>
    </sheetView>
  </sheetViews>
  <sheetFormatPr defaultColWidth="9" defaultRowHeight="15" customHeight="1" x14ac:dyDescent="0.2"/>
  <cols>
    <col min="1" max="1" width="34.7265625" style="3" customWidth="1"/>
    <col min="2" max="2" width="26.26953125" style="3" customWidth="1"/>
    <col min="3" max="3" width="28.36328125" style="3" customWidth="1"/>
    <col min="4" max="4" width="11.453125" style="4" customWidth="1"/>
    <col min="5" max="5" width="8.7265625" style="3" customWidth="1"/>
    <col min="6" max="6" width="4.90625" style="4" hidden="1" customWidth="1"/>
    <col min="7" max="7" width="9" style="4"/>
    <col min="8" max="8" width="9.7265625" style="4" customWidth="1"/>
    <col min="9" max="9" width="6.7265625" style="4" customWidth="1"/>
    <col min="10" max="10" width="12.36328125" style="4" customWidth="1"/>
    <col min="11" max="16384" width="9" style="3"/>
  </cols>
  <sheetData>
    <row r="1" spans="1:10" ht="14" x14ac:dyDescent="0.2">
      <c r="A1" s="1" t="s">
        <v>97</v>
      </c>
      <c r="B1" s="2"/>
    </row>
    <row r="2" spans="1:10" ht="20.25" customHeight="1" x14ac:dyDescent="0.2">
      <c r="A2" s="1"/>
      <c r="B2" s="2"/>
      <c r="D2" s="45" t="s">
        <v>72</v>
      </c>
      <c r="E2" s="39" t="s">
        <v>73</v>
      </c>
      <c r="I2" s="24" t="s">
        <v>37</v>
      </c>
    </row>
    <row r="3" spans="1:10" s="2" customFormat="1" ht="15" customHeight="1" x14ac:dyDescent="0.2">
      <c r="D3" s="25"/>
      <c r="F3" s="25"/>
      <c r="G3" s="25"/>
      <c r="H3" s="25"/>
      <c r="I3" s="26" t="s">
        <v>38</v>
      </c>
      <c r="J3" s="25"/>
    </row>
    <row r="4" spans="1:10" ht="15" customHeight="1" x14ac:dyDescent="0.2">
      <c r="A4" s="5" t="s">
        <v>39</v>
      </c>
      <c r="B4" s="6"/>
      <c r="C4" s="5"/>
      <c r="D4" s="95" t="s">
        <v>92</v>
      </c>
      <c r="E4" s="97" t="s">
        <v>1</v>
      </c>
      <c r="F4" s="129" t="s">
        <v>3</v>
      </c>
      <c r="G4" s="131" t="s">
        <v>4</v>
      </c>
      <c r="H4" s="102" t="s">
        <v>5</v>
      </c>
      <c r="I4" s="102" t="s">
        <v>6</v>
      </c>
      <c r="J4" s="102" t="s">
        <v>93</v>
      </c>
    </row>
    <row r="5" spans="1:10" ht="15" customHeight="1" x14ac:dyDescent="0.2">
      <c r="A5" s="5" t="s">
        <v>7</v>
      </c>
      <c r="B5" s="6" t="s">
        <v>8</v>
      </c>
      <c r="C5" s="7" t="s">
        <v>8</v>
      </c>
      <c r="D5" s="96"/>
      <c r="E5" s="97"/>
      <c r="F5" s="130"/>
      <c r="G5" s="132"/>
      <c r="H5" s="103"/>
      <c r="I5" s="103"/>
      <c r="J5" s="103"/>
    </row>
    <row r="6" spans="1:10" s="15" customFormat="1" ht="15" customHeight="1" x14ac:dyDescent="0.2">
      <c r="A6" s="117" t="s">
        <v>40</v>
      </c>
      <c r="B6" s="121"/>
      <c r="C6" s="27" t="s">
        <v>41</v>
      </c>
      <c r="D6" s="52"/>
      <c r="E6" s="11" t="s">
        <v>145</v>
      </c>
      <c r="F6" s="13"/>
      <c r="G6" s="13">
        <v>17</v>
      </c>
      <c r="H6" s="113">
        <f>(D6*G6-D7*G7)/1000</f>
        <v>0</v>
      </c>
      <c r="I6" s="109">
        <v>12400</v>
      </c>
      <c r="J6" s="127">
        <f>IF(ISERROR(H6*I6),"",ROUND(H6*I6,1))/1000</f>
        <v>0</v>
      </c>
    </row>
    <row r="7" spans="1:10" s="15" customFormat="1" ht="30" customHeight="1" x14ac:dyDescent="0.2">
      <c r="A7" s="126"/>
      <c r="B7" s="122"/>
      <c r="C7" s="27" t="s">
        <v>42</v>
      </c>
      <c r="D7" s="52"/>
      <c r="E7" s="11" t="s">
        <v>145</v>
      </c>
      <c r="F7" s="13"/>
      <c r="G7" s="13">
        <v>1000</v>
      </c>
      <c r="H7" s="114"/>
      <c r="I7" s="110"/>
      <c r="J7" s="128"/>
    </row>
    <row r="8" spans="1:10" s="15" customFormat="1" ht="21.75" customHeight="1" x14ac:dyDescent="0.2">
      <c r="A8" s="85" t="s">
        <v>43</v>
      </c>
      <c r="B8" s="66"/>
      <c r="C8" s="27" t="s">
        <v>44</v>
      </c>
      <c r="D8" s="52"/>
      <c r="E8" s="11" t="s">
        <v>145</v>
      </c>
      <c r="F8" s="13"/>
      <c r="G8" s="29">
        <v>3.5</v>
      </c>
      <c r="H8" s="75">
        <f>IF(ISERROR(D8*G8),"",ROUND(D8*G8,1))/1000</f>
        <v>0</v>
      </c>
      <c r="I8" s="73"/>
      <c r="J8" s="75">
        <f>IF(ISERROR(H8*I8),"",ROUND(H8*I8,1))</f>
        <v>0</v>
      </c>
    </row>
    <row r="9" spans="1:10" s="15" customFormat="1" ht="15.75" customHeight="1" x14ac:dyDescent="0.2">
      <c r="A9" s="85" t="s">
        <v>121</v>
      </c>
      <c r="B9" s="66"/>
      <c r="C9" s="27" t="s">
        <v>136</v>
      </c>
      <c r="D9" s="52"/>
      <c r="E9" s="11" t="s">
        <v>145</v>
      </c>
      <c r="F9" s="13"/>
      <c r="G9" s="29">
        <v>1000</v>
      </c>
      <c r="H9" s="75">
        <f>IF(ISERROR(D9*G9),"",ROUND(D9*G9,1))/1000</f>
        <v>0</v>
      </c>
      <c r="I9" s="73"/>
      <c r="J9" s="75">
        <f>IF(ISERROR(H9*I9),"",ROUND(H9*I9,1))</f>
        <v>0</v>
      </c>
    </row>
    <row r="10" spans="1:10" s="15" customFormat="1" ht="15" customHeight="1" x14ac:dyDescent="0.2">
      <c r="A10" s="117" t="s">
        <v>122</v>
      </c>
      <c r="B10" s="121" t="s">
        <v>130</v>
      </c>
      <c r="C10" s="27" t="s">
        <v>136</v>
      </c>
      <c r="D10" s="52"/>
      <c r="E10" s="11" t="s">
        <v>145</v>
      </c>
      <c r="F10" s="13"/>
      <c r="G10" s="13">
        <v>400</v>
      </c>
      <c r="H10" s="113">
        <f>(D10*G10-D11*G11)/1000</f>
        <v>0</v>
      </c>
      <c r="I10" s="107"/>
      <c r="J10" s="115">
        <f>IF(ISERROR(H10*I10),"",ROUND(H10*I10,1))</f>
        <v>0</v>
      </c>
    </row>
    <row r="11" spans="1:10" s="15" customFormat="1" ht="15.75" customHeight="1" x14ac:dyDescent="0.2">
      <c r="A11" s="118"/>
      <c r="B11" s="122"/>
      <c r="C11" s="27" t="s">
        <v>86</v>
      </c>
      <c r="D11" s="52"/>
      <c r="E11" s="11" t="s">
        <v>145</v>
      </c>
      <c r="F11" s="13"/>
      <c r="G11" s="13">
        <v>1000</v>
      </c>
      <c r="H11" s="114"/>
      <c r="I11" s="108"/>
      <c r="J11" s="116"/>
    </row>
    <row r="12" spans="1:10" s="15" customFormat="1" ht="15" customHeight="1" x14ac:dyDescent="0.2">
      <c r="A12" s="118"/>
      <c r="B12" s="121" t="s">
        <v>131</v>
      </c>
      <c r="C12" s="27" t="s">
        <v>136</v>
      </c>
      <c r="D12" s="52"/>
      <c r="E12" s="11" t="s">
        <v>145</v>
      </c>
      <c r="F12" s="13"/>
      <c r="G12" s="13">
        <v>200</v>
      </c>
      <c r="H12" s="113">
        <f>(D12*G12-D13*G13)/1000</f>
        <v>0</v>
      </c>
      <c r="I12" s="107"/>
      <c r="J12" s="115">
        <f>IF(ISERROR(H12*I12),"",ROUND(H12*I12,1))</f>
        <v>0</v>
      </c>
    </row>
    <row r="13" spans="1:10" s="15" customFormat="1" ht="15" customHeight="1" x14ac:dyDescent="0.2">
      <c r="A13" s="118"/>
      <c r="B13" s="122"/>
      <c r="C13" s="27" t="s">
        <v>86</v>
      </c>
      <c r="D13" s="52"/>
      <c r="E13" s="11" t="s">
        <v>145</v>
      </c>
      <c r="F13" s="13"/>
      <c r="G13" s="13">
        <v>1000</v>
      </c>
      <c r="H13" s="114"/>
      <c r="I13" s="108"/>
      <c r="J13" s="116"/>
    </row>
    <row r="14" spans="1:10" s="15" customFormat="1" ht="15" customHeight="1" x14ac:dyDescent="0.2">
      <c r="A14" s="119"/>
      <c r="B14" s="121" t="s">
        <v>195</v>
      </c>
      <c r="C14" s="27" t="s">
        <v>196</v>
      </c>
      <c r="D14" s="52"/>
      <c r="E14" s="11" t="s">
        <v>145</v>
      </c>
      <c r="F14" s="13"/>
      <c r="G14" s="13">
        <v>200</v>
      </c>
      <c r="H14" s="113">
        <f>(D14*G14-D15*G15)/1000</f>
        <v>0</v>
      </c>
      <c r="I14" s="109">
        <v>12400</v>
      </c>
      <c r="J14" s="115">
        <f>IF(ISERROR(H14*I14),"",ROUND(H14*I14,1))</f>
        <v>0</v>
      </c>
    </row>
    <row r="15" spans="1:10" s="15" customFormat="1" ht="15" customHeight="1" x14ac:dyDescent="0.2">
      <c r="A15" s="120"/>
      <c r="B15" s="122"/>
      <c r="C15" s="27" t="s">
        <v>57</v>
      </c>
      <c r="D15" s="52"/>
      <c r="E15" s="11" t="s">
        <v>145</v>
      </c>
      <c r="F15" s="13"/>
      <c r="G15" s="13">
        <v>1000</v>
      </c>
      <c r="H15" s="114"/>
      <c r="I15" s="110"/>
      <c r="J15" s="116"/>
    </row>
    <row r="16" spans="1:10" s="15" customFormat="1" ht="15" customHeight="1" x14ac:dyDescent="0.2">
      <c r="A16" s="117" t="s">
        <v>123</v>
      </c>
      <c r="B16" s="67" t="s">
        <v>46</v>
      </c>
      <c r="C16" s="27" t="s">
        <v>45</v>
      </c>
      <c r="D16" s="52"/>
      <c r="E16" s="11" t="s">
        <v>145</v>
      </c>
      <c r="F16" s="13"/>
      <c r="G16" s="89">
        <v>1</v>
      </c>
      <c r="H16" s="75">
        <f>IF(ISERROR(D16*G16),"",ROUND(D16*G16,1))/1000</f>
        <v>0</v>
      </c>
      <c r="I16" s="73"/>
      <c r="J16" s="75">
        <f t="shared" ref="J16:J21" si="0">IF(ISERROR(H16*I16),"",ROUND(H16*I16,1))</f>
        <v>0</v>
      </c>
    </row>
    <row r="17" spans="1:11" s="15" customFormat="1" ht="33" customHeight="1" x14ac:dyDescent="0.2">
      <c r="A17" s="119"/>
      <c r="B17" s="68" t="s">
        <v>47</v>
      </c>
      <c r="C17" s="27" t="s">
        <v>45</v>
      </c>
      <c r="D17" s="52"/>
      <c r="E17" s="11" t="s">
        <v>145</v>
      </c>
      <c r="F17" s="13"/>
      <c r="G17" s="29">
        <v>2</v>
      </c>
      <c r="H17" s="75">
        <f>IF(ISERROR(D17*G17),"",ROUND(D17*G17,1))/1000</f>
        <v>0</v>
      </c>
      <c r="I17" s="73"/>
      <c r="J17" s="75">
        <f t="shared" si="0"/>
        <v>0</v>
      </c>
    </row>
    <row r="18" spans="1:11" s="15" customFormat="1" ht="15" customHeight="1" x14ac:dyDescent="0.2">
      <c r="A18" s="119"/>
      <c r="B18" s="67" t="s">
        <v>48</v>
      </c>
      <c r="C18" s="72" t="s">
        <v>137</v>
      </c>
      <c r="D18" s="52"/>
      <c r="E18" s="30" t="s">
        <v>49</v>
      </c>
      <c r="F18" s="13"/>
      <c r="G18" s="29">
        <v>6.2E-4</v>
      </c>
      <c r="H18" s="75">
        <f>IF(ISERROR(D18*G18),"",ROUND(D18*G18,1))/1000</f>
        <v>0</v>
      </c>
      <c r="I18" s="73"/>
      <c r="J18" s="75">
        <f t="shared" si="0"/>
        <v>0</v>
      </c>
    </row>
    <row r="19" spans="1:11" s="15" customFormat="1" ht="15" customHeight="1" x14ac:dyDescent="0.2">
      <c r="A19" s="120"/>
      <c r="B19" s="69" t="s">
        <v>50</v>
      </c>
      <c r="C19" s="72" t="s">
        <v>137</v>
      </c>
      <c r="D19" s="52"/>
      <c r="E19" s="30" t="s">
        <v>49</v>
      </c>
      <c r="F19" s="13"/>
      <c r="G19" s="29">
        <v>1E-3</v>
      </c>
      <c r="H19" s="75">
        <f>IF(ISERROR(D19*G19),"",ROUND(D19*G19,1))/1000</f>
        <v>0</v>
      </c>
      <c r="I19" s="73"/>
      <c r="J19" s="75">
        <f t="shared" si="0"/>
        <v>0</v>
      </c>
    </row>
    <row r="20" spans="1:11" s="15" customFormat="1" ht="33" customHeight="1" x14ac:dyDescent="0.2">
      <c r="A20" s="85" t="s">
        <v>124</v>
      </c>
      <c r="B20" s="68" t="s">
        <v>47</v>
      </c>
      <c r="C20" s="27" t="s">
        <v>138</v>
      </c>
      <c r="D20" s="52"/>
      <c r="E20" s="11" t="s">
        <v>145</v>
      </c>
      <c r="F20" s="13"/>
      <c r="G20" s="29">
        <v>20</v>
      </c>
      <c r="H20" s="75">
        <f>IF(ISERROR(D20*G20),"",ROUND(D20*G20,1))/1000</f>
        <v>0</v>
      </c>
      <c r="I20" s="73"/>
      <c r="J20" s="75">
        <f t="shared" si="0"/>
        <v>0</v>
      </c>
    </row>
    <row r="21" spans="1:11" s="15" customFormat="1" ht="30.75" customHeight="1" x14ac:dyDescent="0.2">
      <c r="A21" s="117" t="s">
        <v>125</v>
      </c>
      <c r="B21" s="105" t="s">
        <v>47</v>
      </c>
      <c r="C21" s="27" t="s">
        <v>139</v>
      </c>
      <c r="D21" s="52"/>
      <c r="E21" s="11" t="s">
        <v>145</v>
      </c>
      <c r="F21" s="13"/>
      <c r="G21" s="29">
        <v>1000</v>
      </c>
      <c r="H21" s="115">
        <f>(D21*G21+D22*G22)/1000</f>
        <v>0</v>
      </c>
      <c r="I21" s="111"/>
      <c r="J21" s="115">
        <f t="shared" si="0"/>
        <v>0</v>
      </c>
    </row>
    <row r="22" spans="1:11" s="15" customFormat="1" ht="15" customHeight="1" x14ac:dyDescent="0.2">
      <c r="A22" s="118"/>
      <c r="B22" s="106"/>
      <c r="C22" s="27" t="s">
        <v>140</v>
      </c>
      <c r="D22" s="52"/>
      <c r="E22" s="11" t="s">
        <v>145</v>
      </c>
      <c r="F22" s="13"/>
      <c r="G22" s="29">
        <v>10</v>
      </c>
      <c r="H22" s="116"/>
      <c r="I22" s="112"/>
      <c r="J22" s="116"/>
    </row>
    <row r="23" spans="1:11" s="15" customFormat="1" ht="15" customHeight="1" x14ac:dyDescent="0.2">
      <c r="A23" s="119"/>
      <c r="B23" s="105" t="s">
        <v>132</v>
      </c>
      <c r="C23" s="27" t="s">
        <v>139</v>
      </c>
      <c r="D23" s="52"/>
      <c r="E23" s="11" t="s">
        <v>145</v>
      </c>
      <c r="F23" s="13"/>
      <c r="G23" s="29">
        <v>1000</v>
      </c>
      <c r="H23" s="115">
        <f>(D23*G23+D24*G24)/1000</f>
        <v>0</v>
      </c>
      <c r="I23" s="111"/>
      <c r="J23" s="115">
        <f>IF(ISERROR(H23*I23),"",ROUND(H23*I23,1))</f>
        <v>0</v>
      </c>
    </row>
    <row r="24" spans="1:11" s="15" customFormat="1" ht="30" customHeight="1" x14ac:dyDescent="0.2">
      <c r="A24" s="120"/>
      <c r="B24" s="106"/>
      <c r="C24" s="27" t="s">
        <v>141</v>
      </c>
      <c r="D24" s="52"/>
      <c r="E24" s="11" t="s">
        <v>49</v>
      </c>
      <c r="F24" s="13"/>
      <c r="G24" s="29">
        <v>8.0000000000000004E-4</v>
      </c>
      <c r="H24" s="116"/>
      <c r="I24" s="112"/>
      <c r="J24" s="116"/>
    </row>
    <row r="25" spans="1:11" s="15" customFormat="1" ht="72" customHeight="1" x14ac:dyDescent="0.2">
      <c r="A25" s="86" t="s">
        <v>126</v>
      </c>
      <c r="B25" s="70" t="s">
        <v>133</v>
      </c>
      <c r="C25" s="27" t="s">
        <v>142</v>
      </c>
      <c r="D25" s="52"/>
      <c r="E25" s="11" t="s">
        <v>145</v>
      </c>
      <c r="F25" s="13"/>
      <c r="G25" s="29">
        <v>1000</v>
      </c>
      <c r="H25" s="76">
        <f>D25*G25/1000</f>
        <v>0</v>
      </c>
      <c r="I25" s="74"/>
      <c r="J25" s="76">
        <f t="shared" ref="J25:J30" si="1">IF(ISERROR(H25*I25),"",ROUND(H25*I25,1))</f>
        <v>0</v>
      </c>
    </row>
    <row r="26" spans="1:11" s="15" customFormat="1" ht="30.75" customHeight="1" x14ac:dyDescent="0.2">
      <c r="A26" s="117" t="s">
        <v>127</v>
      </c>
      <c r="B26" s="68" t="s">
        <v>134</v>
      </c>
      <c r="C26" s="27" t="s">
        <v>136</v>
      </c>
      <c r="D26" s="52"/>
      <c r="E26" s="11" t="s">
        <v>145</v>
      </c>
      <c r="F26" s="13"/>
      <c r="G26" s="29">
        <v>1000</v>
      </c>
      <c r="H26" s="75">
        <f>IF(ISERROR(D26*G26),"",ROUND(D26*G26,1))/1000</f>
        <v>0</v>
      </c>
      <c r="I26" s="73"/>
      <c r="J26" s="75">
        <f t="shared" si="1"/>
        <v>0</v>
      </c>
    </row>
    <row r="27" spans="1:11" s="15" customFormat="1" ht="30.75" customHeight="1" x14ac:dyDescent="0.2">
      <c r="A27" s="120"/>
      <c r="B27" s="68" t="s">
        <v>135</v>
      </c>
      <c r="C27" s="27" t="s">
        <v>136</v>
      </c>
      <c r="D27" s="52"/>
      <c r="E27" s="11" t="s">
        <v>145</v>
      </c>
      <c r="F27" s="13"/>
      <c r="G27" s="29">
        <v>100</v>
      </c>
      <c r="H27" s="75">
        <f>IF(ISERROR(D27*G27),"",ROUND(D27*G27,1))/1000</f>
        <v>0</v>
      </c>
      <c r="I27" s="73"/>
      <c r="J27" s="75">
        <f t="shared" si="1"/>
        <v>0</v>
      </c>
    </row>
    <row r="28" spans="1:11" s="15" customFormat="1" ht="15" customHeight="1" x14ac:dyDescent="0.2">
      <c r="A28" s="83" t="s">
        <v>128</v>
      </c>
      <c r="B28" s="67"/>
      <c r="C28" s="27" t="s">
        <v>143</v>
      </c>
      <c r="D28" s="52"/>
      <c r="E28" s="11" t="s">
        <v>145</v>
      </c>
      <c r="F28" s="13"/>
      <c r="G28" s="29">
        <v>29</v>
      </c>
      <c r="H28" s="75">
        <f>IF(ISERROR(D28*G28),"",ROUND(D28*G28,1))/1000</f>
        <v>0</v>
      </c>
      <c r="I28" s="73"/>
      <c r="J28" s="75">
        <f t="shared" si="1"/>
        <v>0</v>
      </c>
    </row>
    <row r="29" spans="1:11" s="15" customFormat="1" ht="15" customHeight="1" x14ac:dyDescent="0.2">
      <c r="A29" s="85" t="s">
        <v>51</v>
      </c>
      <c r="B29" s="67"/>
      <c r="C29" s="30" t="s">
        <v>52</v>
      </c>
      <c r="D29" s="52"/>
      <c r="E29" s="11" t="s">
        <v>145</v>
      </c>
      <c r="F29" s="13"/>
      <c r="G29" s="29">
        <v>1000</v>
      </c>
      <c r="H29" s="75">
        <f>IF(ISERROR(D29*G29),"",ROUND(D29*G29,1))/1000</f>
        <v>0</v>
      </c>
      <c r="I29" s="73"/>
      <c r="J29" s="75">
        <f t="shared" si="1"/>
        <v>0</v>
      </c>
    </row>
    <row r="30" spans="1:11" s="15" customFormat="1" ht="15" customHeight="1" thickBot="1" x14ac:dyDescent="0.25">
      <c r="A30" s="84" t="s">
        <v>129</v>
      </c>
      <c r="B30" s="71"/>
      <c r="C30" s="31" t="s">
        <v>144</v>
      </c>
      <c r="D30" s="52"/>
      <c r="E30" s="11" t="s">
        <v>145</v>
      </c>
      <c r="F30" s="13"/>
      <c r="G30" s="29">
        <v>1000</v>
      </c>
      <c r="H30" s="75">
        <f>IF(ISERROR(D30*G30),"",ROUND(D30*G30,1))/1000</f>
        <v>0</v>
      </c>
      <c r="I30" s="73"/>
      <c r="J30" s="75">
        <f t="shared" si="1"/>
        <v>0</v>
      </c>
    </row>
    <row r="31" spans="1:11" ht="15" customHeight="1" thickBot="1" x14ac:dyDescent="0.25">
      <c r="G31" s="14"/>
      <c r="H31" s="35"/>
      <c r="I31" s="49" t="s">
        <v>36</v>
      </c>
      <c r="J31" s="48">
        <f>SUM(J6:J30)</f>
        <v>0</v>
      </c>
    </row>
    <row r="32" spans="1:11" ht="31.5" customHeight="1" thickBot="1" x14ac:dyDescent="0.25">
      <c r="C32" s="38" t="s">
        <v>75</v>
      </c>
      <c r="D32" s="123" t="str">
        <f>IF(J31=0,"数値を入力してください",IF(AND(J31&lt;3000),"3000t-CO2未満で対象外です。","3000t-CO2以上です。1号計画書1号報告書を提出してください。"))</f>
        <v>数値を入力してください</v>
      </c>
      <c r="E32" s="124"/>
      <c r="F32" s="124"/>
      <c r="G32" s="124"/>
      <c r="H32" s="125"/>
      <c r="I32" s="3"/>
      <c r="J32" s="3"/>
      <c r="K32" s="15"/>
    </row>
    <row r="34" spans="3:10" ht="15" customHeight="1" x14ac:dyDescent="0.2">
      <c r="C34" s="4"/>
      <c r="D34" s="3"/>
      <c r="F34" s="3"/>
      <c r="G34" s="3"/>
      <c r="H34" s="3"/>
      <c r="I34" s="3"/>
      <c r="J34" s="3"/>
    </row>
    <row r="35" spans="3:10" ht="15" customHeight="1" x14ac:dyDescent="0.2">
      <c r="C35" s="4"/>
      <c r="D35" s="3"/>
      <c r="F35" s="3"/>
      <c r="G35" s="3"/>
      <c r="H35" s="3"/>
      <c r="I35" s="3"/>
      <c r="J35" s="3"/>
    </row>
    <row r="36" spans="3:10" ht="15" customHeight="1" x14ac:dyDescent="0.2">
      <c r="D36" s="3"/>
      <c r="F36" s="3"/>
      <c r="G36" s="3"/>
      <c r="H36" s="3"/>
      <c r="I36" s="3"/>
      <c r="J36" s="3"/>
    </row>
    <row r="37" spans="3:10" ht="15" customHeight="1" x14ac:dyDescent="0.2">
      <c r="D37" s="3"/>
      <c r="F37" s="3"/>
      <c r="G37" s="3"/>
      <c r="H37" s="3"/>
      <c r="I37" s="3"/>
      <c r="J37" s="3"/>
    </row>
    <row r="38" spans="3:10" ht="15" customHeight="1" x14ac:dyDescent="0.2">
      <c r="D38" s="3"/>
      <c r="F38" s="3"/>
      <c r="G38" s="3"/>
      <c r="H38" s="3"/>
      <c r="I38" s="3"/>
      <c r="J38" s="3"/>
    </row>
    <row r="39" spans="3:10" ht="15" customHeight="1" x14ac:dyDescent="0.2">
      <c r="D39" s="3"/>
      <c r="F39" s="3"/>
      <c r="G39" s="3"/>
      <c r="H39" s="3"/>
      <c r="I39" s="3"/>
      <c r="J39" s="3"/>
    </row>
    <row r="40" spans="3:10" ht="15" customHeight="1" x14ac:dyDescent="0.2">
      <c r="D40" s="3"/>
      <c r="F40" s="3"/>
      <c r="G40" s="3"/>
      <c r="H40" s="3"/>
      <c r="I40" s="3"/>
      <c r="J40" s="3"/>
    </row>
    <row r="41" spans="3:10" ht="15" customHeight="1" x14ac:dyDescent="0.2">
      <c r="D41" s="3"/>
      <c r="F41" s="3"/>
      <c r="G41" s="3"/>
      <c r="H41" s="3"/>
      <c r="I41" s="3"/>
      <c r="J41" s="3"/>
    </row>
    <row r="42" spans="3:10" ht="15" customHeight="1" x14ac:dyDescent="0.2">
      <c r="D42" s="3"/>
      <c r="F42" s="3"/>
      <c r="G42" s="3"/>
      <c r="H42" s="3"/>
      <c r="I42" s="3"/>
      <c r="J42" s="3"/>
    </row>
    <row r="43" spans="3:10" ht="15" customHeight="1" x14ac:dyDescent="0.2">
      <c r="D43" s="3"/>
      <c r="F43" s="3"/>
      <c r="G43" s="3"/>
      <c r="H43" s="3"/>
      <c r="I43" s="3"/>
      <c r="J43" s="3"/>
    </row>
    <row r="44" spans="3:10" ht="15" customHeight="1" x14ac:dyDescent="0.2">
      <c r="D44" s="3"/>
      <c r="F44" s="3"/>
      <c r="G44" s="3"/>
      <c r="H44" s="3"/>
      <c r="I44" s="3"/>
      <c r="J44" s="3"/>
    </row>
    <row r="45" spans="3:10" ht="15" customHeight="1" x14ac:dyDescent="0.2">
      <c r="D45" s="3"/>
      <c r="F45" s="3"/>
      <c r="G45" s="3"/>
      <c r="H45" s="3"/>
      <c r="I45" s="3"/>
      <c r="J45" s="3"/>
    </row>
    <row r="46" spans="3:10" ht="15" customHeight="1" x14ac:dyDescent="0.2">
      <c r="D46" s="3"/>
      <c r="F46" s="3"/>
      <c r="G46" s="3"/>
      <c r="H46" s="3"/>
      <c r="I46" s="3"/>
      <c r="J46" s="3"/>
    </row>
    <row r="47" spans="3:10" ht="15" customHeight="1" x14ac:dyDescent="0.2">
      <c r="D47" s="3"/>
      <c r="F47" s="3"/>
      <c r="G47" s="3"/>
      <c r="H47" s="3"/>
      <c r="I47" s="3"/>
      <c r="J47" s="3"/>
    </row>
    <row r="48" spans="3:10" ht="15" customHeight="1" x14ac:dyDescent="0.2">
      <c r="D48" s="3"/>
      <c r="F48" s="3"/>
      <c r="G48" s="3"/>
      <c r="H48" s="3"/>
      <c r="I48" s="3"/>
      <c r="J48" s="3"/>
    </row>
    <row r="49" spans="4:10" ht="15" customHeight="1" x14ac:dyDescent="0.2">
      <c r="D49" s="3"/>
      <c r="F49" s="3"/>
      <c r="G49" s="3"/>
      <c r="H49" s="3"/>
      <c r="I49" s="3"/>
      <c r="J49" s="3"/>
    </row>
    <row r="50" spans="4:10" ht="15" customHeight="1" x14ac:dyDescent="0.2">
      <c r="D50" s="3"/>
      <c r="F50" s="3"/>
      <c r="G50" s="3"/>
      <c r="H50" s="3"/>
      <c r="I50" s="3"/>
      <c r="J50" s="3"/>
    </row>
    <row r="51" spans="4:10" ht="15" customHeight="1" x14ac:dyDescent="0.2">
      <c r="D51" s="3"/>
      <c r="F51" s="3"/>
      <c r="G51" s="3"/>
      <c r="H51" s="3"/>
      <c r="I51" s="3"/>
      <c r="J51" s="3"/>
    </row>
    <row r="52" spans="4:10" ht="15" customHeight="1" x14ac:dyDescent="0.2">
      <c r="D52" s="3"/>
      <c r="F52" s="3"/>
      <c r="G52" s="3"/>
      <c r="H52" s="3"/>
      <c r="I52" s="3"/>
      <c r="J52" s="3"/>
    </row>
    <row r="53" spans="4:10" ht="15" customHeight="1" x14ac:dyDescent="0.2">
      <c r="D53" s="3"/>
      <c r="F53" s="3"/>
      <c r="G53" s="3"/>
      <c r="H53" s="3"/>
      <c r="I53" s="3"/>
      <c r="J53" s="3"/>
    </row>
    <row r="54" spans="4:10" ht="15" customHeight="1" x14ac:dyDescent="0.2">
      <c r="D54" s="3"/>
      <c r="F54" s="3"/>
      <c r="G54" s="3"/>
      <c r="H54" s="3"/>
      <c r="I54" s="3"/>
      <c r="J54" s="3"/>
    </row>
    <row r="55" spans="4:10" ht="15" customHeight="1" x14ac:dyDescent="0.2">
      <c r="F55" s="3"/>
      <c r="G55" s="3"/>
      <c r="H55" s="3"/>
      <c r="I55" s="3"/>
      <c r="J55" s="3"/>
    </row>
    <row r="56" spans="4:10" ht="15" customHeight="1" x14ac:dyDescent="0.2">
      <c r="F56" s="3"/>
      <c r="G56" s="3"/>
      <c r="H56" s="3"/>
      <c r="I56" s="3"/>
      <c r="J56" s="3"/>
    </row>
  </sheetData>
  <sheetProtection password="E4BE" sheet="1"/>
  <mergeCells count="37">
    <mergeCell ref="D4:D5"/>
    <mergeCell ref="E4:E5"/>
    <mergeCell ref="F4:F5"/>
    <mergeCell ref="G4:G5"/>
    <mergeCell ref="I4:I5"/>
    <mergeCell ref="J4:J5"/>
    <mergeCell ref="H4:H5"/>
    <mergeCell ref="D32:H32"/>
    <mergeCell ref="A6:A7"/>
    <mergeCell ref="B6:B7"/>
    <mergeCell ref="H6:H7"/>
    <mergeCell ref="I6:I7"/>
    <mergeCell ref="J6:J7"/>
    <mergeCell ref="A26:A27"/>
    <mergeCell ref="J10:J11"/>
    <mergeCell ref="J12:J13"/>
    <mergeCell ref="J14:J15"/>
    <mergeCell ref="J21:J22"/>
    <mergeCell ref="J23:J24"/>
    <mergeCell ref="H21:H22"/>
    <mergeCell ref="H23:H24"/>
    <mergeCell ref="A10:A15"/>
    <mergeCell ref="A16:A19"/>
    <mergeCell ref="A21:A24"/>
    <mergeCell ref="B10:B11"/>
    <mergeCell ref="B12:B13"/>
    <mergeCell ref="B14:B15"/>
    <mergeCell ref="B21:B22"/>
    <mergeCell ref="B23:B24"/>
    <mergeCell ref="I10:I11"/>
    <mergeCell ref="I12:I13"/>
    <mergeCell ref="I14:I15"/>
    <mergeCell ref="I21:I22"/>
    <mergeCell ref="I23:I24"/>
    <mergeCell ref="H10:H11"/>
    <mergeCell ref="H12:H13"/>
    <mergeCell ref="H14:H15"/>
  </mergeCells>
  <phoneticPr fontId="2"/>
  <printOptions horizontalCentered="1"/>
  <pageMargins left="0.59055118110236227" right="0.59055118110236227" top="0.98425196850393704" bottom="0.98425196850393704" header="0.51181102362204722" footer="0.51181102362204722"/>
  <pageSetup paperSize="9" scale="6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25EA8-0A35-471B-AD9C-AD43DD8EDCCD}">
  <sheetPr>
    <pageSetUpPr fitToPage="1"/>
  </sheetPr>
  <dimension ref="A1:K59"/>
  <sheetViews>
    <sheetView view="pageBreakPreview" zoomScaleNormal="85" zoomScaleSheetLayoutView="100" workbookViewId="0">
      <selection activeCell="H47" sqref="H47"/>
    </sheetView>
  </sheetViews>
  <sheetFormatPr defaultColWidth="9" defaultRowHeight="15" customHeight="1" x14ac:dyDescent="0.2"/>
  <cols>
    <col min="1" max="1" width="32.7265625" style="3" customWidth="1"/>
    <col min="2" max="2" width="23.08984375" style="3" customWidth="1"/>
    <col min="3" max="3" width="26.6328125" style="3" customWidth="1"/>
    <col min="4" max="4" width="11.453125" style="4" customWidth="1"/>
    <col min="5" max="5" width="8.453125" style="3" customWidth="1"/>
    <col min="6" max="6" width="8.6328125" style="4" hidden="1" customWidth="1"/>
    <col min="7" max="7" width="9" style="4"/>
    <col min="8" max="8" width="17" style="4" customWidth="1"/>
    <col min="9" max="9" width="6.7265625" style="4" customWidth="1"/>
    <col min="10" max="10" width="12.36328125" style="4" customWidth="1"/>
    <col min="11" max="16384" width="9" style="3"/>
  </cols>
  <sheetData>
    <row r="1" spans="1:10" ht="14" x14ac:dyDescent="0.2">
      <c r="A1" s="1" t="s">
        <v>96</v>
      </c>
      <c r="B1" s="2"/>
    </row>
    <row r="2" spans="1:10" ht="20.25" customHeight="1" x14ac:dyDescent="0.2">
      <c r="A2" s="1"/>
      <c r="B2" s="2"/>
      <c r="D2" s="45" t="s">
        <v>72</v>
      </c>
      <c r="E2" s="3" t="s">
        <v>73</v>
      </c>
      <c r="I2" s="24" t="s">
        <v>74</v>
      </c>
    </row>
    <row r="3" spans="1:10" s="2" customFormat="1" ht="15" customHeight="1" x14ac:dyDescent="0.2">
      <c r="D3" s="25"/>
      <c r="F3" s="25"/>
      <c r="G3" s="25"/>
      <c r="H3" s="25"/>
      <c r="I3" s="26" t="s">
        <v>38</v>
      </c>
      <c r="J3" s="25"/>
    </row>
    <row r="4" spans="1:10" ht="15" customHeight="1" x14ac:dyDescent="0.2">
      <c r="A4" s="5" t="s">
        <v>0</v>
      </c>
      <c r="B4" s="6"/>
      <c r="C4" s="144" t="s">
        <v>53</v>
      </c>
      <c r="D4" s="95" t="s">
        <v>92</v>
      </c>
      <c r="E4" s="97" t="s">
        <v>1</v>
      </c>
      <c r="F4" s="129" t="s">
        <v>3</v>
      </c>
      <c r="G4" s="129" t="s">
        <v>4</v>
      </c>
      <c r="H4" s="102" t="s">
        <v>5</v>
      </c>
      <c r="I4" s="102" t="s">
        <v>6</v>
      </c>
      <c r="J4" s="102" t="s">
        <v>93</v>
      </c>
    </row>
    <row r="5" spans="1:10" ht="15" customHeight="1" x14ac:dyDescent="0.2">
      <c r="A5" s="5" t="s">
        <v>7</v>
      </c>
      <c r="B5" s="6" t="s">
        <v>8</v>
      </c>
      <c r="C5" s="145"/>
      <c r="D5" s="96"/>
      <c r="E5" s="97"/>
      <c r="F5" s="130"/>
      <c r="G5" s="130"/>
      <c r="H5" s="103"/>
      <c r="I5" s="103"/>
      <c r="J5" s="103"/>
    </row>
    <row r="6" spans="1:10" s="15" customFormat="1" ht="15" customHeight="1" x14ac:dyDescent="0.2">
      <c r="A6" s="65" t="s">
        <v>55</v>
      </c>
      <c r="B6" s="77" t="s">
        <v>56</v>
      </c>
      <c r="C6" s="19" t="s">
        <v>146</v>
      </c>
      <c r="D6" s="78"/>
      <c r="E6" s="11" t="s">
        <v>145</v>
      </c>
      <c r="F6" s="13"/>
      <c r="G6" s="13">
        <v>3.1</v>
      </c>
      <c r="H6" s="88">
        <f>D6*G6/1000</f>
        <v>0</v>
      </c>
      <c r="I6" s="73"/>
      <c r="J6" s="79">
        <f>IF(ISERROR(H6*I6),"",ROUND(H6*I6,1))</f>
        <v>0</v>
      </c>
    </row>
    <row r="7" spans="1:10" s="15" customFormat="1" ht="15" customHeight="1" x14ac:dyDescent="0.2">
      <c r="A7" s="117" t="s">
        <v>147</v>
      </c>
      <c r="B7" s="139" t="s">
        <v>148</v>
      </c>
      <c r="C7" s="19" t="s">
        <v>149</v>
      </c>
      <c r="D7" s="78"/>
      <c r="E7" s="11" t="s">
        <v>145</v>
      </c>
      <c r="F7" s="13"/>
      <c r="G7" s="13">
        <v>900</v>
      </c>
      <c r="H7" s="134">
        <f>(D7*G7-D8*G8)/1000</f>
        <v>0</v>
      </c>
      <c r="I7" s="109">
        <v>6630</v>
      </c>
      <c r="J7" s="115">
        <f>IF(ISERROR(H7*I7),"",ROUND(H7*I7,1))</f>
        <v>0</v>
      </c>
    </row>
    <row r="8" spans="1:10" s="15" customFormat="1" ht="15" customHeight="1" x14ac:dyDescent="0.2">
      <c r="A8" s="119"/>
      <c r="B8" s="141"/>
      <c r="C8" s="19" t="s">
        <v>57</v>
      </c>
      <c r="D8" s="78"/>
      <c r="E8" s="11" t="s">
        <v>145</v>
      </c>
      <c r="F8" s="13"/>
      <c r="G8" s="13">
        <v>1000</v>
      </c>
      <c r="H8" s="135"/>
      <c r="I8" s="110"/>
      <c r="J8" s="116"/>
    </row>
    <row r="9" spans="1:10" s="15" customFormat="1" ht="15" customHeight="1" x14ac:dyDescent="0.2">
      <c r="A9" s="119"/>
      <c r="B9" s="139" t="s">
        <v>150</v>
      </c>
      <c r="C9" s="19" t="s">
        <v>149</v>
      </c>
      <c r="D9" s="78"/>
      <c r="E9" s="11" t="s">
        <v>145</v>
      </c>
      <c r="F9" s="13"/>
      <c r="G9" s="13">
        <v>600</v>
      </c>
      <c r="H9" s="134">
        <f>(D9*G9-D10*G10)/1000</f>
        <v>0</v>
      </c>
      <c r="I9" s="109">
        <v>6630</v>
      </c>
      <c r="J9" s="115">
        <f>IF(ISERROR(H9*I9),"",ROUND(H9*I9,1))</f>
        <v>0</v>
      </c>
    </row>
    <row r="10" spans="1:10" s="15" customFormat="1" ht="15" customHeight="1" x14ac:dyDescent="0.2">
      <c r="A10" s="119"/>
      <c r="B10" s="141"/>
      <c r="C10" s="19" t="s">
        <v>57</v>
      </c>
      <c r="D10" s="78"/>
      <c r="E10" s="11" t="s">
        <v>145</v>
      </c>
      <c r="F10" s="13"/>
      <c r="G10" s="13">
        <v>1000</v>
      </c>
      <c r="H10" s="135"/>
      <c r="I10" s="110"/>
      <c r="J10" s="116"/>
    </row>
    <row r="11" spans="1:10" s="15" customFormat="1" ht="15" customHeight="1" x14ac:dyDescent="0.2">
      <c r="A11" s="119"/>
      <c r="B11" s="139" t="s">
        <v>151</v>
      </c>
      <c r="C11" s="19" t="s">
        <v>58</v>
      </c>
      <c r="D11" s="78"/>
      <c r="E11" s="11" t="s">
        <v>145</v>
      </c>
      <c r="F11" s="13"/>
      <c r="G11" s="13">
        <v>600</v>
      </c>
      <c r="H11" s="134">
        <f>(D11*G11-D12*G12)/1000</f>
        <v>0</v>
      </c>
      <c r="I11" s="109">
        <v>11100</v>
      </c>
      <c r="J11" s="115">
        <f>IF(ISERROR(H11*I11),"",ROUND(H11*I11,1))</f>
        <v>0</v>
      </c>
    </row>
    <row r="12" spans="1:10" s="15" customFormat="1" ht="15" customHeight="1" x14ac:dyDescent="0.2">
      <c r="A12" s="119"/>
      <c r="B12" s="140"/>
      <c r="C12" s="19" t="s">
        <v>59</v>
      </c>
      <c r="D12" s="78"/>
      <c r="E12" s="11" t="s">
        <v>145</v>
      </c>
      <c r="F12" s="13"/>
      <c r="G12" s="13">
        <v>1000</v>
      </c>
      <c r="H12" s="135"/>
      <c r="I12" s="110"/>
      <c r="J12" s="116"/>
    </row>
    <row r="13" spans="1:10" s="15" customFormat="1" ht="33.75" customHeight="1" x14ac:dyDescent="0.2">
      <c r="A13" s="119"/>
      <c r="B13" s="140"/>
      <c r="C13" s="19" t="s">
        <v>152</v>
      </c>
      <c r="D13" s="78"/>
      <c r="E13" s="11" t="s">
        <v>145</v>
      </c>
      <c r="F13" s="13"/>
      <c r="G13" s="13">
        <v>200</v>
      </c>
      <c r="H13" s="134">
        <f>(D13*G13-D14*G14)/1000</f>
        <v>0</v>
      </c>
      <c r="I13" s="109">
        <v>6630</v>
      </c>
      <c r="J13" s="115">
        <f>IF(ISERROR(H13*I13),"",ROUND(H13*I13,1))</f>
        <v>0</v>
      </c>
    </row>
    <row r="14" spans="1:10" s="15" customFormat="1" ht="36.75" customHeight="1" x14ac:dyDescent="0.2">
      <c r="A14" s="119"/>
      <c r="B14" s="141"/>
      <c r="C14" s="19" t="s">
        <v>60</v>
      </c>
      <c r="D14" s="78"/>
      <c r="E14" s="11" t="s">
        <v>145</v>
      </c>
      <c r="F14" s="13"/>
      <c r="G14" s="13">
        <v>1000</v>
      </c>
      <c r="H14" s="135"/>
      <c r="I14" s="136"/>
      <c r="J14" s="133"/>
    </row>
    <row r="15" spans="1:10" s="15" customFormat="1" ht="15" customHeight="1" x14ac:dyDescent="0.2">
      <c r="A15" s="119"/>
      <c r="B15" s="139" t="s">
        <v>153</v>
      </c>
      <c r="C15" s="19" t="s">
        <v>58</v>
      </c>
      <c r="D15" s="78"/>
      <c r="E15" s="11" t="s">
        <v>145</v>
      </c>
      <c r="F15" s="13"/>
      <c r="G15" s="13">
        <v>1000</v>
      </c>
      <c r="H15" s="134">
        <f>(D15*G15-D16*G16)/1000</f>
        <v>0</v>
      </c>
      <c r="I15" s="109">
        <v>11100</v>
      </c>
      <c r="J15" s="115">
        <f>IF(ISERROR(H15*I15),"",ROUND(H15*I15,1))</f>
        <v>0</v>
      </c>
    </row>
    <row r="16" spans="1:10" s="15" customFormat="1" ht="28.5" customHeight="1" x14ac:dyDescent="0.2">
      <c r="A16" s="119"/>
      <c r="B16" s="140"/>
      <c r="C16" s="19" t="s">
        <v>59</v>
      </c>
      <c r="D16" s="78"/>
      <c r="E16" s="11" t="s">
        <v>145</v>
      </c>
      <c r="F16" s="13"/>
      <c r="G16" s="13">
        <v>1000</v>
      </c>
      <c r="H16" s="135"/>
      <c r="I16" s="110"/>
      <c r="J16" s="116"/>
    </row>
    <row r="17" spans="1:10" s="15" customFormat="1" ht="33.75" customHeight="1" x14ac:dyDescent="0.2">
      <c r="A17" s="119"/>
      <c r="B17" s="140"/>
      <c r="C17" s="19" t="s">
        <v>152</v>
      </c>
      <c r="D17" s="78"/>
      <c r="E17" s="11" t="s">
        <v>145</v>
      </c>
      <c r="F17" s="13"/>
      <c r="G17" s="13">
        <v>200</v>
      </c>
      <c r="H17" s="134">
        <f>(D17*G17-D18*G18)/1000</f>
        <v>0</v>
      </c>
      <c r="I17" s="109">
        <v>6630</v>
      </c>
      <c r="J17" s="115">
        <f>IF(ISERROR(H17*I17),"",ROUND(H17*I17,1))</f>
        <v>0</v>
      </c>
    </row>
    <row r="18" spans="1:10" s="15" customFormat="1" ht="30" customHeight="1" x14ac:dyDescent="0.2">
      <c r="A18" s="119"/>
      <c r="B18" s="141"/>
      <c r="C18" s="19" t="s">
        <v>60</v>
      </c>
      <c r="D18" s="78"/>
      <c r="E18" s="11" t="s">
        <v>145</v>
      </c>
      <c r="F18" s="13"/>
      <c r="G18" s="13">
        <v>1000</v>
      </c>
      <c r="H18" s="135"/>
      <c r="I18" s="136"/>
      <c r="J18" s="133"/>
    </row>
    <row r="19" spans="1:10" s="15" customFormat="1" ht="15" customHeight="1" x14ac:dyDescent="0.2">
      <c r="A19" s="119"/>
      <c r="B19" s="139" t="s">
        <v>154</v>
      </c>
      <c r="C19" s="19" t="s">
        <v>61</v>
      </c>
      <c r="D19" s="78"/>
      <c r="E19" s="11" t="s">
        <v>145</v>
      </c>
      <c r="F19" s="13"/>
      <c r="G19" s="13">
        <v>400</v>
      </c>
      <c r="H19" s="134">
        <f>(D19*G19-D20*G20)/1000</f>
        <v>0</v>
      </c>
      <c r="I19" s="109">
        <v>8900</v>
      </c>
      <c r="J19" s="115">
        <f>IF(ISERROR(H19*I19),"",ROUND(H19*I19,1))</f>
        <v>0</v>
      </c>
    </row>
    <row r="20" spans="1:10" s="15" customFormat="1" ht="15" customHeight="1" x14ac:dyDescent="0.2">
      <c r="A20" s="119"/>
      <c r="B20" s="140"/>
      <c r="C20" s="19" t="s">
        <v>62</v>
      </c>
      <c r="D20" s="78"/>
      <c r="E20" s="11" t="s">
        <v>145</v>
      </c>
      <c r="F20" s="64"/>
      <c r="G20" s="13">
        <v>1000</v>
      </c>
      <c r="H20" s="135"/>
      <c r="I20" s="110"/>
      <c r="J20" s="116"/>
    </row>
    <row r="21" spans="1:10" s="15" customFormat="1" ht="34.5" customHeight="1" x14ac:dyDescent="0.2">
      <c r="A21" s="119"/>
      <c r="B21" s="140"/>
      <c r="C21" s="19" t="s">
        <v>155</v>
      </c>
      <c r="D21" s="78"/>
      <c r="E21" s="11" t="s">
        <v>145</v>
      </c>
      <c r="F21" s="64"/>
      <c r="G21" s="13">
        <v>100</v>
      </c>
      <c r="H21" s="134">
        <f>(D21*G21-D22*G22)/1000</f>
        <v>0</v>
      </c>
      <c r="I21" s="109">
        <v>6630</v>
      </c>
      <c r="J21" s="115">
        <f>IF(ISERROR(H21*I21),"",ROUND(H21*I21,1))</f>
        <v>0</v>
      </c>
    </row>
    <row r="22" spans="1:10" s="15" customFormat="1" ht="29.25" customHeight="1" x14ac:dyDescent="0.2">
      <c r="A22" s="119"/>
      <c r="B22" s="141"/>
      <c r="C22" s="19" t="s">
        <v>156</v>
      </c>
      <c r="D22" s="78"/>
      <c r="E22" s="11" t="s">
        <v>145</v>
      </c>
      <c r="F22" s="64"/>
      <c r="G22" s="13">
        <v>1000</v>
      </c>
      <c r="H22" s="135"/>
      <c r="I22" s="136"/>
      <c r="J22" s="133"/>
    </row>
    <row r="23" spans="1:10" s="15" customFormat="1" ht="15" customHeight="1" x14ac:dyDescent="0.2">
      <c r="A23" s="119"/>
      <c r="B23" s="139" t="s">
        <v>157</v>
      </c>
      <c r="C23" s="19" t="s">
        <v>158</v>
      </c>
      <c r="D23" s="78"/>
      <c r="E23" s="11" t="s">
        <v>145</v>
      </c>
      <c r="F23" s="64"/>
      <c r="G23" s="13">
        <v>100</v>
      </c>
      <c r="H23" s="134">
        <f>(D23*G23-D24*G24)/1000</f>
        <v>0</v>
      </c>
      <c r="I23" s="109">
        <v>8900</v>
      </c>
      <c r="J23" s="115">
        <f>IF(ISERROR(H23*I23),"",ROUND(H23*I23,1))</f>
        <v>0</v>
      </c>
    </row>
    <row r="24" spans="1:10" s="15" customFormat="1" ht="15" customHeight="1" x14ac:dyDescent="0.2">
      <c r="A24" s="119"/>
      <c r="B24" s="140"/>
      <c r="C24" s="19" t="s">
        <v>159</v>
      </c>
      <c r="D24" s="78"/>
      <c r="E24" s="11" t="s">
        <v>145</v>
      </c>
      <c r="F24" s="64"/>
      <c r="G24" s="13">
        <v>1000</v>
      </c>
      <c r="H24" s="135"/>
      <c r="I24" s="110"/>
      <c r="J24" s="116"/>
    </row>
    <row r="25" spans="1:10" s="15" customFormat="1" ht="40.5" customHeight="1" x14ac:dyDescent="0.2">
      <c r="A25" s="119"/>
      <c r="B25" s="140"/>
      <c r="C25" s="19" t="s">
        <v>160</v>
      </c>
      <c r="D25" s="78"/>
      <c r="E25" s="11" t="s">
        <v>145</v>
      </c>
      <c r="F25" s="64"/>
      <c r="G25" s="13">
        <v>100</v>
      </c>
      <c r="H25" s="134">
        <f>(D25*G25-D26*G26)/1000</f>
        <v>0</v>
      </c>
      <c r="I25" s="109">
        <v>9540</v>
      </c>
      <c r="J25" s="115">
        <f>IF(ISERROR(H25*I25),"",ROUND(H25*I25,1))</f>
        <v>0</v>
      </c>
    </row>
    <row r="26" spans="1:10" s="15" customFormat="1" ht="32.25" customHeight="1" x14ac:dyDescent="0.2">
      <c r="A26" s="119"/>
      <c r="B26" s="140"/>
      <c r="C26" s="19" t="s">
        <v>161</v>
      </c>
      <c r="D26" s="78"/>
      <c r="E26" s="11" t="s">
        <v>145</v>
      </c>
      <c r="F26" s="64"/>
      <c r="G26" s="13">
        <v>1000</v>
      </c>
      <c r="H26" s="135"/>
      <c r="I26" s="136"/>
      <c r="J26" s="133"/>
    </row>
    <row r="27" spans="1:10" s="15" customFormat="1" ht="34.5" customHeight="1" x14ac:dyDescent="0.2">
      <c r="A27" s="119"/>
      <c r="B27" s="140"/>
      <c r="C27" s="19" t="s">
        <v>162</v>
      </c>
      <c r="D27" s="78"/>
      <c r="E27" s="11" t="s">
        <v>145</v>
      </c>
      <c r="F27" s="64"/>
      <c r="G27" s="13">
        <v>100</v>
      </c>
      <c r="H27" s="134">
        <f>(D27*G27-D28*G28)/1000</f>
        <v>0</v>
      </c>
      <c r="I27" s="109">
        <v>11100</v>
      </c>
      <c r="J27" s="115">
        <f>IF(ISERROR(H27*I27),"",ROUND(H27*I27,1))</f>
        <v>0</v>
      </c>
    </row>
    <row r="28" spans="1:10" s="15" customFormat="1" ht="28.5" customHeight="1" x14ac:dyDescent="0.2">
      <c r="A28" s="119"/>
      <c r="B28" s="141"/>
      <c r="C28" s="19" t="s">
        <v>163</v>
      </c>
      <c r="D28" s="78"/>
      <c r="E28" s="11" t="s">
        <v>145</v>
      </c>
      <c r="F28" s="64"/>
      <c r="G28" s="13">
        <v>1000</v>
      </c>
      <c r="H28" s="135"/>
      <c r="I28" s="136"/>
      <c r="J28" s="133"/>
    </row>
    <row r="29" spans="1:10" s="15" customFormat="1" ht="15" customHeight="1" x14ac:dyDescent="0.2">
      <c r="A29" s="119"/>
      <c r="B29" s="139" t="s">
        <v>164</v>
      </c>
      <c r="C29" s="19" t="s">
        <v>158</v>
      </c>
      <c r="D29" s="78"/>
      <c r="E29" s="11" t="s">
        <v>145</v>
      </c>
      <c r="F29" s="64"/>
      <c r="G29" s="13">
        <v>100</v>
      </c>
      <c r="H29" s="134">
        <f>(D29*G29-D30*G30)/1000</f>
        <v>0</v>
      </c>
      <c r="I29" s="109">
        <v>9540</v>
      </c>
      <c r="J29" s="115">
        <f>IF(ISERROR(H29*I29),"",ROUND(H29*I29,1))</f>
        <v>0</v>
      </c>
    </row>
    <row r="30" spans="1:10" s="15" customFormat="1" ht="15" customHeight="1" x14ac:dyDescent="0.2">
      <c r="A30" s="119"/>
      <c r="B30" s="140"/>
      <c r="C30" s="19" t="s">
        <v>159</v>
      </c>
      <c r="D30" s="78"/>
      <c r="E30" s="11" t="s">
        <v>145</v>
      </c>
      <c r="F30" s="64"/>
      <c r="G30" s="13">
        <v>1000</v>
      </c>
      <c r="H30" s="135"/>
      <c r="I30" s="110"/>
      <c r="J30" s="116"/>
    </row>
    <row r="31" spans="1:10" s="15" customFormat="1" ht="41.25" customHeight="1" x14ac:dyDescent="0.2">
      <c r="A31" s="119"/>
      <c r="B31" s="140"/>
      <c r="C31" s="19" t="s">
        <v>160</v>
      </c>
      <c r="D31" s="78"/>
      <c r="E31" s="11" t="s">
        <v>145</v>
      </c>
      <c r="F31" s="64"/>
      <c r="G31" s="13">
        <v>10</v>
      </c>
      <c r="H31" s="134">
        <f>(D31*G31-D32*G32)/1000</f>
        <v>0</v>
      </c>
      <c r="I31" s="109">
        <v>6630</v>
      </c>
      <c r="J31" s="115">
        <f>IF(ISERROR(H31*I31),"",ROUND(H31*I31,1))</f>
        <v>0</v>
      </c>
    </row>
    <row r="32" spans="1:10" s="15" customFormat="1" ht="33.75" customHeight="1" x14ac:dyDescent="0.2">
      <c r="A32" s="119"/>
      <c r="B32" s="140"/>
      <c r="C32" s="19" t="s">
        <v>161</v>
      </c>
      <c r="D32" s="78"/>
      <c r="E32" s="11" t="s">
        <v>145</v>
      </c>
      <c r="F32" s="64"/>
      <c r="G32" s="13">
        <v>1000</v>
      </c>
      <c r="H32" s="135"/>
      <c r="I32" s="136"/>
      <c r="J32" s="133"/>
    </row>
    <row r="33" spans="1:11" s="15" customFormat="1" ht="39" customHeight="1" x14ac:dyDescent="0.2">
      <c r="A33" s="119"/>
      <c r="B33" s="140"/>
      <c r="C33" s="19" t="s">
        <v>162</v>
      </c>
      <c r="D33" s="78"/>
      <c r="E33" s="11" t="s">
        <v>145</v>
      </c>
      <c r="F33" s="64"/>
      <c r="G33" s="13">
        <v>100</v>
      </c>
      <c r="H33" s="134">
        <f>(D33*G33-D34*G34)/1000</f>
        <v>0</v>
      </c>
      <c r="I33" s="109">
        <v>11100</v>
      </c>
      <c r="J33" s="115">
        <f>IF(ISERROR(H33*I33),"",ROUND(H33*I33,1))</f>
        <v>0</v>
      </c>
    </row>
    <row r="34" spans="1:11" s="15" customFormat="1" ht="27.75" customHeight="1" x14ac:dyDescent="0.2">
      <c r="A34" s="119"/>
      <c r="B34" s="141"/>
      <c r="C34" s="19" t="s">
        <v>163</v>
      </c>
      <c r="D34" s="78"/>
      <c r="E34" s="11" t="s">
        <v>145</v>
      </c>
      <c r="F34" s="64"/>
      <c r="G34" s="13">
        <v>1000</v>
      </c>
      <c r="H34" s="135"/>
      <c r="I34" s="136"/>
      <c r="J34" s="133"/>
    </row>
    <row r="35" spans="1:11" s="15" customFormat="1" ht="36.75" customHeight="1" x14ac:dyDescent="0.2">
      <c r="A35" s="119"/>
      <c r="B35" s="139" t="s">
        <v>165</v>
      </c>
      <c r="C35" s="19" t="s">
        <v>166</v>
      </c>
      <c r="D35" s="78"/>
      <c r="E35" s="11" t="s">
        <v>145</v>
      </c>
      <c r="F35" s="64"/>
      <c r="G35" s="13">
        <v>70</v>
      </c>
      <c r="H35" s="134">
        <f>(D35*G35-D36*G36)/1000</f>
        <v>0</v>
      </c>
      <c r="I35" s="109">
        <v>6630</v>
      </c>
      <c r="J35" s="115">
        <f>IF(ISERROR(H35*I35),"",ROUND(H35*I35,1))</f>
        <v>0</v>
      </c>
    </row>
    <row r="36" spans="1:11" s="15" customFormat="1" ht="25.5" customHeight="1" x14ac:dyDescent="0.2">
      <c r="A36" s="119"/>
      <c r="B36" s="140"/>
      <c r="C36" s="19" t="s">
        <v>57</v>
      </c>
      <c r="D36" s="78"/>
      <c r="E36" s="11" t="s">
        <v>145</v>
      </c>
      <c r="F36" s="64"/>
      <c r="G36" s="13">
        <v>1000</v>
      </c>
      <c r="H36" s="135"/>
      <c r="I36" s="110"/>
      <c r="J36" s="116"/>
    </row>
    <row r="37" spans="1:11" s="15" customFormat="1" ht="39.75" customHeight="1" x14ac:dyDescent="0.2">
      <c r="A37" s="119"/>
      <c r="B37" s="146"/>
      <c r="C37" s="19" t="s">
        <v>167</v>
      </c>
      <c r="D37" s="78"/>
      <c r="E37" s="11" t="s">
        <v>145</v>
      </c>
      <c r="F37" s="64"/>
      <c r="G37" s="13">
        <v>50</v>
      </c>
      <c r="H37" s="134">
        <f>(D37*G37-D38*G38)/1000</f>
        <v>0</v>
      </c>
      <c r="I37" s="109">
        <v>11100</v>
      </c>
      <c r="J37" s="115">
        <f>IF(ISERROR(H37*I37),"",ROUND(H37*I37,1))</f>
        <v>0</v>
      </c>
    </row>
    <row r="38" spans="1:11" s="15" customFormat="1" ht="25.5" customHeight="1" x14ac:dyDescent="0.2">
      <c r="A38" s="119"/>
      <c r="B38" s="147"/>
      <c r="C38" s="19" t="s">
        <v>57</v>
      </c>
      <c r="D38" s="78"/>
      <c r="E38" s="11" t="s">
        <v>145</v>
      </c>
      <c r="F38" s="64"/>
      <c r="G38" s="13">
        <v>1000</v>
      </c>
      <c r="H38" s="135"/>
      <c r="I38" s="110"/>
      <c r="J38" s="116"/>
    </row>
    <row r="39" spans="1:11" s="15" customFormat="1" ht="30.75" customHeight="1" x14ac:dyDescent="0.2">
      <c r="A39" s="119"/>
      <c r="B39" s="139" t="s">
        <v>168</v>
      </c>
      <c r="C39" s="19" t="s">
        <v>169</v>
      </c>
      <c r="D39" s="78"/>
      <c r="E39" s="11" t="s">
        <v>145</v>
      </c>
      <c r="F39" s="64"/>
      <c r="G39" s="13">
        <v>20</v>
      </c>
      <c r="H39" s="134">
        <f>(D39*G39-D40*G40)/1000</f>
        <v>0</v>
      </c>
      <c r="I39" s="109">
        <v>6630</v>
      </c>
      <c r="J39" s="115">
        <f>IF(ISERROR(H39*I39),"",ROUND(H39*I39,1))</f>
        <v>0</v>
      </c>
    </row>
    <row r="40" spans="1:11" s="15" customFormat="1" ht="25.5" customHeight="1" x14ac:dyDescent="0.2">
      <c r="A40" s="119"/>
      <c r="B40" s="146"/>
      <c r="C40" s="19" t="s">
        <v>57</v>
      </c>
      <c r="D40" s="78"/>
      <c r="E40" s="11" t="s">
        <v>145</v>
      </c>
      <c r="F40" s="64"/>
      <c r="G40" s="13">
        <v>1000</v>
      </c>
      <c r="H40" s="135"/>
      <c r="I40" s="110"/>
      <c r="J40" s="116"/>
    </row>
    <row r="41" spans="1:11" s="15" customFormat="1" ht="33" customHeight="1" x14ac:dyDescent="0.2">
      <c r="A41" s="119"/>
      <c r="B41" s="139" t="s">
        <v>170</v>
      </c>
      <c r="C41" s="19" t="s">
        <v>169</v>
      </c>
      <c r="D41" s="78"/>
      <c r="E41" s="11" t="s">
        <v>145</v>
      </c>
      <c r="F41" s="64"/>
      <c r="G41" s="13">
        <v>90</v>
      </c>
      <c r="H41" s="134">
        <f>(D41*G41-D42*G42)/1000</f>
        <v>0</v>
      </c>
      <c r="I41" s="109">
        <v>6630</v>
      </c>
      <c r="J41" s="115">
        <f>IF(ISERROR(H41*I41),"",ROUND(H41*I41,1))</f>
        <v>0</v>
      </c>
    </row>
    <row r="42" spans="1:11" s="15" customFormat="1" ht="15" customHeight="1" x14ac:dyDescent="0.2">
      <c r="A42" s="120"/>
      <c r="B42" s="146"/>
      <c r="C42" s="19" t="s">
        <v>57</v>
      </c>
      <c r="D42" s="78"/>
      <c r="E42" s="11" t="s">
        <v>145</v>
      </c>
      <c r="F42" s="64"/>
      <c r="G42" s="13">
        <v>1000</v>
      </c>
      <c r="H42" s="135"/>
      <c r="I42" s="110"/>
      <c r="J42" s="116"/>
    </row>
    <row r="43" spans="1:11" s="15" customFormat="1" ht="15" customHeight="1" x14ac:dyDescent="0.2">
      <c r="A43" s="142" t="s">
        <v>171</v>
      </c>
      <c r="B43" s="137" t="s">
        <v>54</v>
      </c>
      <c r="C43" s="19" t="s">
        <v>172</v>
      </c>
      <c r="D43" s="78"/>
      <c r="E43" s="11" t="s">
        <v>145</v>
      </c>
      <c r="F43" s="64"/>
      <c r="G43" s="13">
        <v>700</v>
      </c>
      <c r="H43" s="134">
        <f>(D43*G43-D44*G44)/1000</f>
        <v>0</v>
      </c>
      <c r="I43" s="109">
        <v>6630</v>
      </c>
      <c r="J43" s="115">
        <f>IF(ISERROR(H43*I43),"",ROUND(H43*I43,1))</f>
        <v>0</v>
      </c>
    </row>
    <row r="44" spans="1:11" s="15" customFormat="1" ht="15" customHeight="1" x14ac:dyDescent="0.2">
      <c r="A44" s="143"/>
      <c r="B44" s="138"/>
      <c r="C44" s="19" t="s">
        <v>57</v>
      </c>
      <c r="D44" s="78"/>
      <c r="E44" s="11" t="s">
        <v>145</v>
      </c>
      <c r="F44" s="64"/>
      <c r="G44" s="13">
        <v>1000</v>
      </c>
      <c r="H44" s="135"/>
      <c r="I44" s="110"/>
      <c r="J44" s="116"/>
    </row>
    <row r="45" spans="1:11" s="15" customFormat="1" ht="15" customHeight="1" x14ac:dyDescent="0.2">
      <c r="A45" s="65" t="s">
        <v>63</v>
      </c>
      <c r="B45" s="66" t="s">
        <v>56</v>
      </c>
      <c r="C45" s="11" t="s">
        <v>64</v>
      </c>
      <c r="D45" s="78"/>
      <c r="E45" s="11" t="s">
        <v>145</v>
      </c>
      <c r="F45" s="64"/>
      <c r="G45" s="13">
        <v>1000</v>
      </c>
      <c r="H45" s="88">
        <f>D45*G45/1000</f>
        <v>0</v>
      </c>
      <c r="I45" s="73"/>
      <c r="J45" s="79">
        <f>IF(ISERROR(H45*I45),"",ROUND(H45*I45,1))</f>
        <v>0</v>
      </c>
    </row>
    <row r="46" spans="1:11" s="15" customFormat="1" ht="32.25" customHeight="1" thickBot="1" x14ac:dyDescent="0.25">
      <c r="A46" s="65" t="s">
        <v>173</v>
      </c>
      <c r="B46" s="66" t="s">
        <v>56</v>
      </c>
      <c r="C46" s="11" t="s">
        <v>174</v>
      </c>
      <c r="D46" s="78"/>
      <c r="E46" s="11" t="s">
        <v>145</v>
      </c>
      <c r="F46" s="64"/>
      <c r="G46" s="13">
        <v>1000</v>
      </c>
      <c r="H46" s="88">
        <f>D46*G46/1000</f>
        <v>0</v>
      </c>
      <c r="I46" s="73"/>
      <c r="J46" s="76">
        <f>IF(ISERROR(H46*I46),"",ROUND(H46*I46,1))</f>
        <v>0</v>
      </c>
    </row>
    <row r="47" spans="1:11" ht="15" customHeight="1" thickBot="1" x14ac:dyDescent="0.25">
      <c r="G47" s="22"/>
      <c r="H47" s="37"/>
      <c r="I47" s="23" t="s">
        <v>36</v>
      </c>
      <c r="J47" s="48">
        <f>SUM(J6:J46)</f>
        <v>0</v>
      </c>
      <c r="K47" s="50"/>
    </row>
    <row r="48" spans="1:11" ht="31.5" customHeight="1" thickBot="1" x14ac:dyDescent="0.25">
      <c r="C48" s="38" t="s">
        <v>75</v>
      </c>
      <c r="D48" s="123" t="str">
        <f>IF(J47=0,"数値を入力してください",IF(AND(J47&lt;3000),"3000t-CO2未満で対象外です。","3000t-CO2以上です。1号計画書1号報告書を提出して下さい。"))</f>
        <v>数値を入力してください</v>
      </c>
      <c r="E48" s="124"/>
      <c r="F48" s="124"/>
      <c r="G48" s="124"/>
      <c r="H48" s="125"/>
      <c r="I48" s="3"/>
      <c r="J48" s="3"/>
    </row>
    <row r="50" spans="4:10" ht="15" customHeight="1" x14ac:dyDescent="0.2">
      <c r="D50" s="32"/>
      <c r="F50" s="3"/>
      <c r="G50" s="3"/>
      <c r="H50" s="3"/>
      <c r="I50" s="3"/>
      <c r="J50" s="3"/>
    </row>
    <row r="51" spans="4:10" ht="15" customHeight="1" x14ac:dyDescent="0.2">
      <c r="F51" s="3"/>
      <c r="G51" s="3"/>
      <c r="H51" s="3"/>
      <c r="I51" s="3"/>
      <c r="J51" s="3"/>
    </row>
    <row r="52" spans="4:10" ht="15" customHeight="1" x14ac:dyDescent="0.2">
      <c r="F52" s="3"/>
      <c r="G52" s="3"/>
      <c r="H52" s="3"/>
      <c r="I52" s="3"/>
      <c r="J52" s="3"/>
    </row>
    <row r="53" spans="4:10" ht="15" customHeight="1" x14ac:dyDescent="0.2">
      <c r="F53" s="3"/>
      <c r="G53" s="3"/>
      <c r="H53" s="3"/>
      <c r="I53" s="3"/>
      <c r="J53" s="3"/>
    </row>
    <row r="54" spans="4:10" ht="15" customHeight="1" x14ac:dyDescent="0.2">
      <c r="F54" s="3"/>
      <c r="G54" s="3"/>
      <c r="H54" s="3"/>
      <c r="I54" s="3"/>
      <c r="J54" s="3"/>
    </row>
    <row r="55" spans="4:10" ht="15" customHeight="1" x14ac:dyDescent="0.2">
      <c r="F55" s="3"/>
      <c r="G55" s="3"/>
      <c r="H55" s="3"/>
      <c r="I55" s="3"/>
      <c r="J55" s="3"/>
    </row>
    <row r="56" spans="4:10" ht="15" customHeight="1" x14ac:dyDescent="0.2">
      <c r="F56" s="3"/>
      <c r="G56" s="3"/>
      <c r="H56" s="3"/>
      <c r="I56" s="3"/>
      <c r="J56" s="3"/>
    </row>
    <row r="57" spans="4:10" ht="15" customHeight="1" x14ac:dyDescent="0.2">
      <c r="F57" s="3"/>
      <c r="G57" s="3"/>
      <c r="H57" s="3"/>
      <c r="I57" s="3"/>
      <c r="J57" s="3"/>
    </row>
    <row r="58" spans="4:10" ht="15" customHeight="1" x14ac:dyDescent="0.2">
      <c r="D58" s="34"/>
      <c r="F58" s="3"/>
      <c r="G58" s="3"/>
      <c r="H58" s="3"/>
      <c r="I58" s="3"/>
      <c r="J58" s="3"/>
    </row>
    <row r="59" spans="4:10" ht="15" customHeight="1" x14ac:dyDescent="0.2">
      <c r="F59" s="3"/>
      <c r="G59" s="3"/>
      <c r="H59" s="3"/>
      <c r="I59" s="3"/>
      <c r="J59" s="3"/>
    </row>
  </sheetData>
  <sheetProtection password="E4BE" sheet="1"/>
  <mergeCells count="79">
    <mergeCell ref="J9:J10"/>
    <mergeCell ref="H4:H5"/>
    <mergeCell ref="H11:H12"/>
    <mergeCell ref="H17:H18"/>
    <mergeCell ref="I4:I5"/>
    <mergeCell ref="J4:J5"/>
    <mergeCell ref="J17:J18"/>
    <mergeCell ref="I11:I12"/>
    <mergeCell ref="J11:J12"/>
    <mergeCell ref="I9:I10"/>
    <mergeCell ref="F4:F5"/>
    <mergeCell ref="G4:G5"/>
    <mergeCell ref="D48:H48"/>
    <mergeCell ref="H25:H26"/>
    <mergeCell ref="H27:H28"/>
    <mergeCell ref="H29:H30"/>
    <mergeCell ref="H31:H32"/>
    <mergeCell ref="H35:H36"/>
    <mergeCell ref="H37:H38"/>
    <mergeCell ref="H39:H40"/>
    <mergeCell ref="C4:C5"/>
    <mergeCell ref="D4:D5"/>
    <mergeCell ref="E4:E5"/>
    <mergeCell ref="A7:A42"/>
    <mergeCell ref="B35:B38"/>
    <mergeCell ref="B39:B40"/>
    <mergeCell ref="B41:B42"/>
    <mergeCell ref="B29:B34"/>
    <mergeCell ref="B9:B10"/>
    <mergeCell ref="H9:H10"/>
    <mergeCell ref="H7:H8"/>
    <mergeCell ref="H13:H14"/>
    <mergeCell ref="B43:B44"/>
    <mergeCell ref="B23:B28"/>
    <mergeCell ref="A43:A44"/>
    <mergeCell ref="B7:B8"/>
    <mergeCell ref="B11:B14"/>
    <mergeCell ref="B15:B18"/>
    <mergeCell ref="B19:B22"/>
    <mergeCell ref="H19:H20"/>
    <mergeCell ref="H21:H22"/>
    <mergeCell ref="H43:H44"/>
    <mergeCell ref="I7:I8"/>
    <mergeCell ref="I13:I14"/>
    <mergeCell ref="I15:I16"/>
    <mergeCell ref="I19:I20"/>
    <mergeCell ref="I21:I22"/>
    <mergeCell ref="I23:I24"/>
    <mergeCell ref="I17:I18"/>
    <mergeCell ref="I35:I36"/>
    <mergeCell ref="I25:I26"/>
    <mergeCell ref="I27:I28"/>
    <mergeCell ref="H33:H34"/>
    <mergeCell ref="J7:J8"/>
    <mergeCell ref="J13:J14"/>
    <mergeCell ref="J15:J16"/>
    <mergeCell ref="J19:J20"/>
    <mergeCell ref="J21:J22"/>
    <mergeCell ref="H15:H16"/>
    <mergeCell ref="J35:J36"/>
    <mergeCell ref="H41:H42"/>
    <mergeCell ref="H23:H24"/>
    <mergeCell ref="I39:I40"/>
    <mergeCell ref="I41:I42"/>
    <mergeCell ref="I37:I38"/>
    <mergeCell ref="J39:J40"/>
    <mergeCell ref="I29:I30"/>
    <mergeCell ref="I31:I32"/>
    <mergeCell ref="I33:I34"/>
    <mergeCell ref="J37:J38"/>
    <mergeCell ref="I43:I44"/>
    <mergeCell ref="J41:J42"/>
    <mergeCell ref="J23:J24"/>
    <mergeCell ref="J25:J26"/>
    <mergeCell ref="J27:J28"/>
    <mergeCell ref="J29:J30"/>
    <mergeCell ref="J43:J44"/>
    <mergeCell ref="J31:J32"/>
    <mergeCell ref="J33:J34"/>
  </mergeCells>
  <phoneticPr fontId="2"/>
  <printOptions horizontalCentered="1"/>
  <pageMargins left="0.59055118110236227" right="0.59055118110236227" top="0.98425196850393704" bottom="0.98425196850393704" header="0.51181102362204722" footer="0.51181102362204722"/>
  <pageSetup paperSize="9" scale="5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AB8E0-AB47-49D6-91B3-80BADF9D239E}">
  <sheetPr>
    <pageSetUpPr fitToPage="1"/>
  </sheetPr>
  <dimension ref="A1:K26"/>
  <sheetViews>
    <sheetView view="pageBreakPreview" zoomScaleNormal="85" zoomScaleSheetLayoutView="100" workbookViewId="0"/>
  </sheetViews>
  <sheetFormatPr defaultColWidth="9" defaultRowHeight="15" customHeight="1" x14ac:dyDescent="0.2"/>
  <cols>
    <col min="1" max="2" width="43.08984375" style="3" customWidth="1"/>
    <col min="3" max="3" width="30.36328125" style="3" customWidth="1"/>
    <col min="4" max="4" width="11.453125" style="4" customWidth="1"/>
    <col min="5" max="5" width="8.08984375" style="3" customWidth="1"/>
    <col min="6" max="6" width="6.7265625" style="4" hidden="1" customWidth="1"/>
    <col min="7" max="7" width="9" style="4"/>
    <col min="8" max="8" width="9.7265625" style="4" customWidth="1"/>
    <col min="9" max="9" width="6.7265625" style="4" customWidth="1"/>
    <col min="10" max="10" width="12.36328125" style="4" customWidth="1"/>
    <col min="11" max="16384" width="9" style="3"/>
  </cols>
  <sheetData>
    <row r="1" spans="1:10" ht="17" x14ac:dyDescent="0.2">
      <c r="A1" s="1" t="s">
        <v>95</v>
      </c>
      <c r="B1" s="1"/>
    </row>
    <row r="2" spans="1:10" ht="20.25" customHeight="1" x14ac:dyDescent="0.2">
      <c r="A2" s="1"/>
      <c r="B2" s="1"/>
      <c r="D2" s="45" t="s">
        <v>72</v>
      </c>
      <c r="E2" s="3" t="s">
        <v>73</v>
      </c>
    </row>
    <row r="3" spans="1:10" s="2" customFormat="1" ht="15" customHeight="1" x14ac:dyDescent="0.2">
      <c r="D3" s="25"/>
      <c r="F3" s="25"/>
      <c r="G3" s="25"/>
      <c r="H3" s="25"/>
      <c r="I3" s="25"/>
      <c r="J3" s="25"/>
    </row>
    <row r="4" spans="1:10" ht="15" customHeight="1" x14ac:dyDescent="0.2">
      <c r="A4" s="5" t="s">
        <v>65</v>
      </c>
      <c r="B4" s="56" t="s">
        <v>182</v>
      </c>
      <c r="C4" s="144" t="s">
        <v>53</v>
      </c>
      <c r="D4" s="95" t="s">
        <v>88</v>
      </c>
      <c r="E4" s="97" t="s">
        <v>1</v>
      </c>
      <c r="F4" s="163" t="s">
        <v>3</v>
      </c>
      <c r="G4" s="163" t="s">
        <v>4</v>
      </c>
      <c r="H4" s="102" t="s">
        <v>5</v>
      </c>
      <c r="I4" s="102" t="s">
        <v>6</v>
      </c>
      <c r="J4" s="102" t="s">
        <v>93</v>
      </c>
    </row>
    <row r="5" spans="1:10" ht="15" customHeight="1" x14ac:dyDescent="0.2">
      <c r="A5" s="5" t="s">
        <v>7</v>
      </c>
      <c r="B5" s="6" t="s">
        <v>8</v>
      </c>
      <c r="C5" s="145"/>
      <c r="D5" s="96"/>
      <c r="E5" s="97"/>
      <c r="F5" s="164"/>
      <c r="G5" s="164"/>
      <c r="H5" s="103"/>
      <c r="I5" s="103"/>
      <c r="J5" s="103"/>
    </row>
    <row r="6" spans="1:10" ht="15" customHeight="1" x14ac:dyDescent="0.2">
      <c r="A6" s="80" t="s">
        <v>175</v>
      </c>
      <c r="B6" s="42"/>
      <c r="C6" s="55" t="s">
        <v>76</v>
      </c>
      <c r="D6" s="52"/>
      <c r="E6" s="11" t="s">
        <v>145</v>
      </c>
      <c r="F6" s="57"/>
      <c r="G6" s="13">
        <v>1.3</v>
      </c>
      <c r="H6" s="79">
        <f>D6*G6/1000</f>
        <v>0</v>
      </c>
      <c r="I6" s="82">
        <v>23500</v>
      </c>
      <c r="J6" s="75">
        <f>IF(ISERROR(H6*I6),"",ROUND(H6*I6,1))</f>
        <v>0</v>
      </c>
    </row>
    <row r="7" spans="1:10" ht="15" customHeight="1" x14ac:dyDescent="0.2">
      <c r="A7" s="80" t="s">
        <v>66</v>
      </c>
      <c r="B7" s="42" t="s">
        <v>66</v>
      </c>
      <c r="C7" s="87" t="s">
        <v>67</v>
      </c>
      <c r="D7" s="52"/>
      <c r="E7" s="11" t="s">
        <v>145</v>
      </c>
      <c r="F7" s="57"/>
      <c r="G7" s="13">
        <v>1000</v>
      </c>
      <c r="H7" s="79">
        <f>D7*G7/1000</f>
        <v>0</v>
      </c>
      <c r="I7" s="82">
        <v>23500</v>
      </c>
      <c r="J7" s="75">
        <f>IF(ISERROR(H7*I7),"",ROUND(H7*I7,1))</f>
        <v>0</v>
      </c>
    </row>
    <row r="8" spans="1:10" ht="15" customHeight="1" x14ac:dyDescent="0.2">
      <c r="A8" s="148" t="s">
        <v>176</v>
      </c>
      <c r="B8" s="155" t="s">
        <v>183</v>
      </c>
      <c r="C8" s="55" t="s">
        <v>85</v>
      </c>
      <c r="D8" s="52"/>
      <c r="E8" s="11" t="s">
        <v>145</v>
      </c>
      <c r="F8" s="57"/>
      <c r="G8" s="13">
        <v>200</v>
      </c>
      <c r="H8" s="115">
        <f>(D8*G8-D9*G9)/1000</f>
        <v>0</v>
      </c>
      <c r="I8" s="109">
        <v>23500</v>
      </c>
      <c r="J8" s="115">
        <f>IF(ISERROR(H8*I8),"",ROUND(H8*I8,1))</f>
        <v>0</v>
      </c>
    </row>
    <row r="9" spans="1:10" ht="15" customHeight="1" x14ac:dyDescent="0.2">
      <c r="A9" s="149"/>
      <c r="B9" s="156"/>
      <c r="C9" s="55" t="s">
        <v>86</v>
      </c>
      <c r="D9" s="52"/>
      <c r="E9" s="11" t="s">
        <v>145</v>
      </c>
      <c r="F9" s="57"/>
      <c r="G9" s="13">
        <v>1000</v>
      </c>
      <c r="H9" s="116"/>
      <c r="I9" s="110"/>
      <c r="J9" s="116"/>
    </row>
    <row r="10" spans="1:10" ht="15" customHeight="1" x14ac:dyDescent="0.2">
      <c r="A10" s="150"/>
      <c r="B10" s="155" t="s">
        <v>184</v>
      </c>
      <c r="C10" s="55" t="s">
        <v>85</v>
      </c>
      <c r="D10" s="52"/>
      <c r="E10" s="11" t="s">
        <v>145</v>
      </c>
      <c r="F10" s="57"/>
      <c r="G10" s="13">
        <v>600</v>
      </c>
      <c r="H10" s="115">
        <f>(D10*G10-D11*G11)/1000</f>
        <v>0</v>
      </c>
      <c r="I10" s="109">
        <v>23500</v>
      </c>
      <c r="J10" s="115">
        <f>IF(ISERROR(H10*I10),"",ROUND(H10*I10,1))</f>
        <v>0</v>
      </c>
    </row>
    <row r="11" spans="1:10" ht="15" customHeight="1" x14ac:dyDescent="0.2">
      <c r="A11" s="151"/>
      <c r="B11" s="156"/>
      <c r="C11" s="55" t="s">
        <v>86</v>
      </c>
      <c r="D11" s="52"/>
      <c r="E11" s="11" t="s">
        <v>145</v>
      </c>
      <c r="F11" s="57"/>
      <c r="G11" s="13">
        <v>1000</v>
      </c>
      <c r="H11" s="116"/>
      <c r="I11" s="110"/>
      <c r="J11" s="116"/>
    </row>
    <row r="12" spans="1:10" ht="15" customHeight="1" x14ac:dyDescent="0.2">
      <c r="A12" s="80" t="s">
        <v>177</v>
      </c>
      <c r="B12" s="42" t="s">
        <v>185</v>
      </c>
      <c r="C12" s="55" t="s">
        <v>68</v>
      </c>
      <c r="D12" s="52"/>
      <c r="E12" s="11" t="s">
        <v>145</v>
      </c>
      <c r="F12" s="57"/>
      <c r="G12" s="13">
        <v>19</v>
      </c>
      <c r="H12" s="79">
        <f>D12*G12/1000</f>
        <v>0</v>
      </c>
      <c r="I12" s="82">
        <v>23500</v>
      </c>
      <c r="J12" s="75">
        <f>IF(ISERROR(H12*I12),"",ROUND(H12*I12,1))</f>
        <v>0</v>
      </c>
    </row>
    <row r="13" spans="1:10" ht="15" customHeight="1" x14ac:dyDescent="0.2">
      <c r="A13" s="152" t="s">
        <v>178</v>
      </c>
      <c r="B13" s="155" t="s">
        <v>185</v>
      </c>
      <c r="C13" s="55" t="s">
        <v>69</v>
      </c>
      <c r="D13" s="52"/>
      <c r="E13" s="11" t="s">
        <v>145</v>
      </c>
      <c r="F13" s="57"/>
      <c r="G13" s="13">
        <v>1</v>
      </c>
      <c r="H13" s="115">
        <f>(D13*G13*D14/100)/1000</f>
        <v>0</v>
      </c>
      <c r="I13" s="109">
        <v>23500</v>
      </c>
      <c r="J13" s="115">
        <f>IF(ISERROR(H13*I13),"",ROUND(H13*I13,1))</f>
        <v>0</v>
      </c>
    </row>
    <row r="14" spans="1:10" ht="15" customHeight="1" x14ac:dyDescent="0.2">
      <c r="A14" s="152"/>
      <c r="B14" s="156"/>
      <c r="C14" s="55" t="s">
        <v>84</v>
      </c>
      <c r="D14" s="52"/>
      <c r="E14" s="11" t="s">
        <v>70</v>
      </c>
      <c r="F14" s="57"/>
      <c r="G14" s="29" t="s">
        <v>71</v>
      </c>
      <c r="H14" s="116"/>
      <c r="I14" s="110"/>
      <c r="J14" s="116"/>
    </row>
    <row r="15" spans="1:10" s="15" customFormat="1" ht="15" customHeight="1" x14ac:dyDescent="0.2">
      <c r="A15" s="81" t="s">
        <v>179</v>
      </c>
      <c r="B15" s="42" t="s">
        <v>185</v>
      </c>
      <c r="C15" s="55" t="s">
        <v>190</v>
      </c>
      <c r="D15" s="52"/>
      <c r="E15" s="11" t="s">
        <v>145</v>
      </c>
      <c r="F15" s="13"/>
      <c r="G15" s="13">
        <v>1000</v>
      </c>
      <c r="H15" s="79">
        <f>D15*G15/1000</f>
        <v>0</v>
      </c>
      <c r="I15" s="82">
        <v>23500</v>
      </c>
      <c r="J15" s="75">
        <f>IF(ISERROR(H15*I15),"",ROUND(H15*I15,1))</f>
        <v>0</v>
      </c>
    </row>
    <row r="16" spans="1:10" s="15" customFormat="1" ht="15" customHeight="1" x14ac:dyDescent="0.2">
      <c r="A16" s="81" t="s">
        <v>180</v>
      </c>
      <c r="B16" s="42" t="s">
        <v>185</v>
      </c>
      <c r="C16" s="55" t="s">
        <v>191</v>
      </c>
      <c r="D16" s="52"/>
      <c r="E16" s="11" t="s">
        <v>145</v>
      </c>
      <c r="F16" s="13"/>
      <c r="G16" s="13">
        <v>1000</v>
      </c>
      <c r="H16" s="79">
        <f>D16*G16/1000</f>
        <v>0</v>
      </c>
      <c r="I16" s="82">
        <v>23500</v>
      </c>
      <c r="J16" s="75">
        <f>IF(ISERROR(H16*I16),"",ROUND(H16*I16,1))</f>
        <v>0</v>
      </c>
    </row>
    <row r="17" spans="1:11" s="15" customFormat="1" ht="26.25" customHeight="1" x14ac:dyDescent="0.2">
      <c r="A17" s="153" t="s">
        <v>181</v>
      </c>
      <c r="B17" s="157" t="s">
        <v>186</v>
      </c>
      <c r="C17" s="55" t="s">
        <v>192</v>
      </c>
      <c r="D17" s="52"/>
      <c r="E17" s="11" t="s">
        <v>145</v>
      </c>
      <c r="F17" s="13"/>
      <c r="G17" s="13">
        <v>45</v>
      </c>
      <c r="H17" s="115">
        <f>(D17*G17*D18/100)/1000</f>
        <v>0</v>
      </c>
      <c r="I17" s="109">
        <v>23500</v>
      </c>
      <c r="J17" s="115">
        <f>IF(ISERROR(H17*I17),"",ROUND(H17*I17,1))</f>
        <v>0</v>
      </c>
    </row>
    <row r="18" spans="1:11" s="15" customFormat="1" ht="15" customHeight="1" x14ac:dyDescent="0.2">
      <c r="A18" s="154"/>
      <c r="B18" s="158"/>
      <c r="C18" s="55" t="s">
        <v>84</v>
      </c>
      <c r="D18" s="52"/>
      <c r="E18" s="11" t="s">
        <v>70</v>
      </c>
      <c r="F18" s="13"/>
      <c r="G18" s="29" t="s">
        <v>71</v>
      </c>
      <c r="H18" s="116"/>
      <c r="I18" s="110"/>
      <c r="J18" s="116"/>
    </row>
    <row r="19" spans="1:11" s="15" customFormat="1" ht="15" customHeight="1" x14ac:dyDescent="0.2">
      <c r="A19" s="154"/>
      <c r="B19" s="157" t="s">
        <v>187</v>
      </c>
      <c r="C19" s="55" t="s">
        <v>192</v>
      </c>
      <c r="D19" s="52"/>
      <c r="E19" s="11" t="s">
        <v>145</v>
      </c>
      <c r="F19" s="13"/>
      <c r="G19" s="13">
        <v>70</v>
      </c>
      <c r="H19" s="115">
        <f>(D19*G19*D20/100)/1000</f>
        <v>0</v>
      </c>
      <c r="I19" s="109">
        <v>23500</v>
      </c>
      <c r="J19" s="115">
        <f>IF(ISERROR(H19*I19),"",ROUND(H19*I19,1))</f>
        <v>0</v>
      </c>
    </row>
    <row r="20" spans="1:11" s="15" customFormat="1" ht="15" customHeight="1" x14ac:dyDescent="0.2">
      <c r="A20" s="154"/>
      <c r="B20" s="158"/>
      <c r="C20" s="55" t="s">
        <v>84</v>
      </c>
      <c r="D20" s="52"/>
      <c r="E20" s="11" t="s">
        <v>70</v>
      </c>
      <c r="F20" s="13"/>
      <c r="G20" s="29" t="s">
        <v>71</v>
      </c>
      <c r="H20" s="116"/>
      <c r="I20" s="110"/>
      <c r="J20" s="116"/>
    </row>
    <row r="21" spans="1:11" s="15" customFormat="1" ht="15" customHeight="1" x14ac:dyDescent="0.2">
      <c r="A21" s="154"/>
      <c r="B21" s="157" t="s">
        <v>188</v>
      </c>
      <c r="C21" s="55" t="s">
        <v>192</v>
      </c>
      <c r="D21" s="52"/>
      <c r="E21" s="11" t="s">
        <v>145</v>
      </c>
      <c r="F21" s="13"/>
      <c r="G21" s="13">
        <v>2000</v>
      </c>
      <c r="H21" s="115">
        <f>(D21*G21*D22/100)/1000</f>
        <v>0</v>
      </c>
      <c r="I21" s="109">
        <v>23500</v>
      </c>
      <c r="J21" s="115">
        <f>IF(ISERROR(H21*I21),"",ROUND(H21*I21,1))</f>
        <v>0</v>
      </c>
    </row>
    <row r="22" spans="1:11" s="15" customFormat="1" ht="15" customHeight="1" x14ac:dyDescent="0.2">
      <c r="A22" s="154"/>
      <c r="B22" s="158"/>
      <c r="C22" s="55" t="s">
        <v>84</v>
      </c>
      <c r="D22" s="52"/>
      <c r="E22" s="11" t="s">
        <v>70</v>
      </c>
      <c r="F22" s="13"/>
      <c r="G22" s="29" t="s">
        <v>71</v>
      </c>
      <c r="H22" s="116"/>
      <c r="I22" s="110"/>
      <c r="J22" s="116"/>
    </row>
    <row r="23" spans="1:11" s="15" customFormat="1" ht="15" customHeight="1" x14ac:dyDescent="0.2">
      <c r="A23" s="154"/>
      <c r="B23" s="157" t="s">
        <v>189</v>
      </c>
      <c r="C23" s="55" t="s">
        <v>192</v>
      </c>
      <c r="D23" s="52"/>
      <c r="E23" s="11" t="s">
        <v>145</v>
      </c>
      <c r="F23" s="13"/>
      <c r="G23" s="13">
        <v>70</v>
      </c>
      <c r="H23" s="115">
        <f>(D23*G23*D24/100)/1000</f>
        <v>0</v>
      </c>
      <c r="I23" s="109">
        <v>23500</v>
      </c>
      <c r="J23" s="115">
        <f>IF(ISERROR(H23*I23),"",ROUND(H23*I23,1))</f>
        <v>0</v>
      </c>
    </row>
    <row r="24" spans="1:11" s="15" customFormat="1" ht="15" customHeight="1" thickBot="1" x14ac:dyDescent="0.25">
      <c r="A24" s="154"/>
      <c r="B24" s="158"/>
      <c r="C24" s="55" t="s">
        <v>84</v>
      </c>
      <c r="D24" s="52"/>
      <c r="E24" s="11" t="s">
        <v>70</v>
      </c>
      <c r="F24" s="64"/>
      <c r="G24" s="29" t="s">
        <v>71</v>
      </c>
      <c r="H24" s="116"/>
      <c r="I24" s="110"/>
      <c r="J24" s="159"/>
    </row>
    <row r="25" spans="1:11" ht="15" customHeight="1" thickBot="1" x14ac:dyDescent="0.25">
      <c r="G25" s="36"/>
      <c r="H25" s="37"/>
      <c r="I25" s="23" t="s">
        <v>36</v>
      </c>
      <c r="J25" s="48">
        <f>SUM(J6:J24)</f>
        <v>0</v>
      </c>
      <c r="K25" s="50"/>
    </row>
    <row r="26" spans="1:11" ht="31.5" customHeight="1" thickBot="1" x14ac:dyDescent="0.25">
      <c r="C26" s="38" t="s">
        <v>75</v>
      </c>
      <c r="D26" s="160" t="str">
        <f>IF(J25=0,"数値を入力してください",IF(AND(J25&lt;3000),"3000t-CO2未満で対象外です。","3000t-CO2以上です。1号計画書1号報告書を提出して下さい。"))</f>
        <v>数値を入力してください</v>
      </c>
      <c r="E26" s="161"/>
      <c r="F26" s="161"/>
      <c r="G26" s="161"/>
      <c r="H26" s="162"/>
      <c r="I26" s="3"/>
      <c r="J26" s="3"/>
      <c r="K26" s="15"/>
    </row>
  </sheetData>
  <sheetProtection password="E4BE" sheet="1"/>
  <mergeCells count="40">
    <mergeCell ref="I4:I5"/>
    <mergeCell ref="J4:J5"/>
    <mergeCell ref="H8:H9"/>
    <mergeCell ref="H10:H11"/>
    <mergeCell ref="H13:H14"/>
    <mergeCell ref="C4:C5"/>
    <mergeCell ref="D4:D5"/>
    <mergeCell ref="E4:E5"/>
    <mergeCell ref="F4:F5"/>
    <mergeCell ref="G4:G5"/>
    <mergeCell ref="H4:H5"/>
    <mergeCell ref="I23:I24"/>
    <mergeCell ref="J23:J24"/>
    <mergeCell ref="D26:H26"/>
    <mergeCell ref="H17:H18"/>
    <mergeCell ref="H19:H20"/>
    <mergeCell ref="H21:H22"/>
    <mergeCell ref="H23:H24"/>
    <mergeCell ref="I8:I9"/>
    <mergeCell ref="I10:I11"/>
    <mergeCell ref="A8:A11"/>
    <mergeCell ref="A13:A14"/>
    <mergeCell ref="A17:A24"/>
    <mergeCell ref="B8:B9"/>
    <mergeCell ref="B10:B11"/>
    <mergeCell ref="B13:B14"/>
    <mergeCell ref="B17:B18"/>
    <mergeCell ref="B19:B20"/>
    <mergeCell ref="B21:B22"/>
    <mergeCell ref="B23:B24"/>
    <mergeCell ref="I13:I14"/>
    <mergeCell ref="I17:I18"/>
    <mergeCell ref="I19:I20"/>
    <mergeCell ref="I21:I22"/>
    <mergeCell ref="J8:J9"/>
    <mergeCell ref="J10:J11"/>
    <mergeCell ref="J13:J14"/>
    <mergeCell ref="J17:J18"/>
    <mergeCell ref="J19:J20"/>
    <mergeCell ref="J21:J22"/>
  </mergeCells>
  <phoneticPr fontId="2"/>
  <printOptions horizontalCentered="1"/>
  <pageMargins left="0.59055118110236227" right="0.59055118110236227" top="0.98425196850393704" bottom="0.98425196850393704" header="0.51181102362204722" footer="0.51181102362204722"/>
  <pageSetup paperSize="9" scale="7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5EDE3-4DCC-46CD-A6CE-5E8282A95433}">
  <sheetPr>
    <pageSetUpPr fitToPage="1"/>
  </sheetPr>
  <dimension ref="A1:K21"/>
  <sheetViews>
    <sheetView view="pageBreakPreview" zoomScaleNormal="100" zoomScaleSheetLayoutView="100" workbookViewId="0"/>
  </sheetViews>
  <sheetFormatPr defaultColWidth="9" defaultRowHeight="15" customHeight="1" x14ac:dyDescent="0.2"/>
  <cols>
    <col min="1" max="1" width="25.453125" style="3" customWidth="1"/>
    <col min="2" max="2" width="30.453125" style="3" bestFit="1" customWidth="1"/>
    <col min="3" max="4" width="11.453125" style="4" customWidth="1"/>
    <col min="5" max="5" width="11.453125" style="3" customWidth="1"/>
    <col min="6" max="6" width="8.6328125" style="4" customWidth="1"/>
    <col min="7" max="7" width="6.7265625" style="4" customWidth="1"/>
    <col min="8" max="8" width="12.36328125" style="4" customWidth="1"/>
    <col min="9" max="16384" width="9" style="3"/>
  </cols>
  <sheetData>
    <row r="1" spans="1:11" ht="17" x14ac:dyDescent="0.2">
      <c r="A1" s="1" t="s">
        <v>94</v>
      </c>
    </row>
    <row r="2" spans="1:11" ht="20.25" customHeight="1" x14ac:dyDescent="0.2">
      <c r="A2" s="1"/>
      <c r="C2" s="45" t="s">
        <v>72</v>
      </c>
      <c r="D2" s="39" t="s">
        <v>73</v>
      </c>
    </row>
    <row r="3" spans="1:11" s="2" customFormat="1" ht="15" customHeight="1" x14ac:dyDescent="0.2">
      <c r="C3" s="25"/>
      <c r="D3" s="25"/>
      <c r="F3" s="25"/>
      <c r="G3" s="25"/>
      <c r="H3" s="25"/>
    </row>
    <row r="4" spans="1:11" ht="15" customHeight="1" x14ac:dyDescent="0.2">
      <c r="A4" s="5" t="s">
        <v>0</v>
      </c>
      <c r="B4" s="6"/>
      <c r="C4" s="176" t="s">
        <v>53</v>
      </c>
      <c r="D4" s="177"/>
      <c r="E4" s="95" t="s">
        <v>88</v>
      </c>
      <c r="F4" s="97" t="s">
        <v>1</v>
      </c>
      <c r="G4" s="163" t="s">
        <v>4</v>
      </c>
      <c r="H4" s="102" t="s">
        <v>5</v>
      </c>
      <c r="I4" s="102" t="s">
        <v>6</v>
      </c>
      <c r="J4" s="102" t="s">
        <v>93</v>
      </c>
    </row>
    <row r="5" spans="1:11" ht="15" customHeight="1" x14ac:dyDescent="0.2">
      <c r="A5" s="5" t="s">
        <v>7</v>
      </c>
      <c r="B5" s="6" t="s">
        <v>8</v>
      </c>
      <c r="C5" s="178"/>
      <c r="D5" s="179"/>
      <c r="E5" s="96"/>
      <c r="F5" s="97"/>
      <c r="G5" s="164"/>
      <c r="H5" s="103"/>
      <c r="I5" s="103"/>
      <c r="J5" s="103"/>
    </row>
    <row r="6" spans="1:11" s="15" customFormat="1" ht="15" customHeight="1" x14ac:dyDescent="0.3">
      <c r="A6" s="41" t="s">
        <v>77</v>
      </c>
      <c r="B6" s="28" t="s">
        <v>79</v>
      </c>
      <c r="C6" s="174" t="s">
        <v>193</v>
      </c>
      <c r="D6" s="175"/>
      <c r="E6" s="52"/>
      <c r="F6" s="42" t="s">
        <v>98</v>
      </c>
      <c r="G6" s="13">
        <v>0.2</v>
      </c>
      <c r="H6" s="33">
        <f>E6*G6/1000</f>
        <v>0</v>
      </c>
      <c r="I6" s="82">
        <v>16100</v>
      </c>
      <c r="J6" s="40">
        <f>IF(ISERROR(H6*I6),"",ROUND(H6*I6,1))</f>
        <v>0</v>
      </c>
    </row>
    <row r="7" spans="1:11" s="15" customFormat="1" ht="15" customHeight="1" x14ac:dyDescent="0.2">
      <c r="A7" s="165" t="s">
        <v>87</v>
      </c>
      <c r="B7" s="28" t="s">
        <v>80</v>
      </c>
      <c r="C7" s="168" t="s">
        <v>78</v>
      </c>
      <c r="D7" s="169"/>
      <c r="E7" s="52"/>
      <c r="F7" s="42" t="s">
        <v>98</v>
      </c>
      <c r="G7" s="13">
        <v>20</v>
      </c>
      <c r="H7" s="33">
        <f>E7*G7/1000</f>
        <v>0</v>
      </c>
      <c r="I7" s="82">
        <v>16100</v>
      </c>
      <c r="J7" s="40">
        <f>IF(ISERROR(H7*I7),"",ROUND(H7*I7,1))</f>
        <v>0</v>
      </c>
    </row>
    <row r="8" spans="1:11" s="15" customFormat="1" ht="15" customHeight="1" x14ac:dyDescent="0.2">
      <c r="A8" s="166"/>
      <c r="B8" s="28" t="s">
        <v>81</v>
      </c>
      <c r="C8" s="170"/>
      <c r="D8" s="171"/>
      <c r="E8" s="52"/>
      <c r="F8" s="42" t="s">
        <v>98</v>
      </c>
      <c r="G8" s="13">
        <v>200</v>
      </c>
      <c r="H8" s="33">
        <f>E8*G8/1000</f>
        <v>0</v>
      </c>
      <c r="I8" s="82">
        <v>16100</v>
      </c>
      <c r="J8" s="40">
        <f>IF(ISERROR(H8*I8),"",ROUND(H8*I8,1))</f>
        <v>0</v>
      </c>
    </row>
    <row r="9" spans="1:11" s="15" customFormat="1" ht="15" customHeight="1" x14ac:dyDescent="0.2">
      <c r="A9" s="166"/>
      <c r="B9" s="28" t="s">
        <v>82</v>
      </c>
      <c r="C9" s="170"/>
      <c r="D9" s="171"/>
      <c r="E9" s="52"/>
      <c r="F9" s="42" t="s">
        <v>98</v>
      </c>
      <c r="G9" s="29">
        <v>30</v>
      </c>
      <c r="H9" s="33">
        <f>E9*G9/1000</f>
        <v>0</v>
      </c>
      <c r="I9" s="82">
        <v>16100</v>
      </c>
      <c r="J9" s="40">
        <f>IF(ISERROR(H9*I9),"",ROUND(H9*I9,1))</f>
        <v>0</v>
      </c>
    </row>
    <row r="10" spans="1:11" s="15" customFormat="1" ht="15" customHeight="1" thickBot="1" x14ac:dyDescent="0.25">
      <c r="A10" s="167"/>
      <c r="B10" s="28" t="s">
        <v>83</v>
      </c>
      <c r="C10" s="172"/>
      <c r="D10" s="173"/>
      <c r="E10" s="52"/>
      <c r="F10" s="42" t="s">
        <v>98</v>
      </c>
      <c r="G10" s="13">
        <v>300</v>
      </c>
      <c r="H10" s="33">
        <f>E10*G10/1000</f>
        <v>0</v>
      </c>
      <c r="I10" s="82">
        <v>16100</v>
      </c>
      <c r="J10" s="47">
        <f>IF(ISERROR(H10*I10),"",ROUND(H10*I10,1))</f>
        <v>0</v>
      </c>
    </row>
    <row r="11" spans="1:11" ht="15" customHeight="1" thickBot="1" x14ac:dyDescent="0.25">
      <c r="E11" s="4"/>
      <c r="G11" s="3"/>
      <c r="H11" s="36"/>
      <c r="I11" s="23" t="s">
        <v>36</v>
      </c>
      <c r="J11" s="53">
        <f>SUM(J6:J10)</f>
        <v>0</v>
      </c>
      <c r="K11" s="50"/>
    </row>
    <row r="12" spans="1:11" ht="31.5" customHeight="1" thickBot="1" x14ac:dyDescent="0.25">
      <c r="B12" s="38" t="s">
        <v>75</v>
      </c>
      <c r="C12" s="160" t="str">
        <f>IF(J11=0,"数値を入力してください",IF(AND(J11&lt;3000),"3000t-CO2未満で対象外です。","3000t-CO2以上です。1号計画書1号報告書を提出して下さい。"))</f>
        <v>数値を入力してください</v>
      </c>
      <c r="D12" s="161"/>
      <c r="E12" s="162"/>
      <c r="G12" s="3"/>
      <c r="H12" s="3"/>
      <c r="I12" s="15"/>
      <c r="J12" s="51"/>
    </row>
    <row r="14" spans="1:11" ht="15" customHeight="1" x14ac:dyDescent="0.2">
      <c r="B14" s="4"/>
      <c r="D14" s="3"/>
      <c r="E14" s="4"/>
    </row>
    <row r="15" spans="1:11" ht="15" customHeight="1" x14ac:dyDescent="0.2">
      <c r="B15" s="4"/>
      <c r="D15" s="3"/>
      <c r="E15" s="4"/>
    </row>
    <row r="16" spans="1:11" ht="15" customHeight="1" x14ac:dyDescent="0.2">
      <c r="B16" s="4"/>
      <c r="D16" s="3"/>
      <c r="E16" s="4"/>
    </row>
    <row r="17" spans="2:5" ht="15" customHeight="1" x14ac:dyDescent="0.2">
      <c r="B17" s="4"/>
      <c r="D17" s="3"/>
      <c r="E17" s="4"/>
    </row>
    <row r="18" spans="2:5" ht="15" customHeight="1" x14ac:dyDescent="0.2">
      <c r="B18" s="4"/>
      <c r="D18" s="3"/>
      <c r="E18" s="4"/>
    </row>
    <row r="19" spans="2:5" ht="15" customHeight="1" x14ac:dyDescent="0.2">
      <c r="B19" s="4"/>
      <c r="D19" s="3"/>
      <c r="E19" s="4"/>
    </row>
    <row r="20" spans="2:5" ht="15" customHeight="1" x14ac:dyDescent="0.2">
      <c r="B20" s="4"/>
      <c r="D20" s="3"/>
      <c r="E20" s="4"/>
    </row>
    <row r="21" spans="2:5" ht="15" customHeight="1" x14ac:dyDescent="0.2">
      <c r="B21" s="4"/>
      <c r="D21" s="3"/>
      <c r="E21" s="4"/>
    </row>
  </sheetData>
  <sheetProtection password="E4BE" sheet="1"/>
  <mergeCells count="11">
    <mergeCell ref="J4:J5"/>
    <mergeCell ref="C6:D6"/>
    <mergeCell ref="C4:D5"/>
    <mergeCell ref="F4:F5"/>
    <mergeCell ref="G4:G5"/>
    <mergeCell ref="E4:E5"/>
    <mergeCell ref="C12:E12"/>
    <mergeCell ref="A7:A10"/>
    <mergeCell ref="C7:D10"/>
    <mergeCell ref="H4:H5"/>
    <mergeCell ref="I4:I5"/>
  </mergeCells>
  <phoneticPr fontId="2"/>
  <pageMargins left="0.7" right="0.7" top="0.75" bottom="0.75" header="0.3" footer="0.3"/>
  <pageSetup paperSize="9" scale="9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条例判定フロー（2030年目標）</vt:lpstr>
      <vt:lpstr>エネルギー使用量（原油換算用）</vt:lpstr>
      <vt:lpstr>HFC算定用</vt:lpstr>
      <vt:lpstr>PFC算定用</vt:lpstr>
      <vt:lpstr>SF6算定用</vt:lpstr>
      <vt:lpstr>NF3算定用</vt:lpstr>
      <vt:lpstr>HFC算定用!Print_Area</vt:lpstr>
      <vt:lpstr>NF3算定用!Print_Area</vt:lpstr>
      <vt:lpstr>PFC算定用!Print_Area</vt:lpstr>
      <vt:lpstr>SF6算定用!Print_Area</vt:lpstr>
      <vt:lpstr>'エネルギー使用量（原油換算用）'!Print_Area</vt:lpstr>
      <vt:lpstr>'条例判定フロー（2030年目標）'!Print_Area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西岡　亮太</cp:lastModifiedBy>
  <cp:lastPrinted>2024-03-26T11:19:40Z</cp:lastPrinted>
  <dcterms:created xsi:type="dcterms:W3CDTF">2014-06-30T07:40:16Z</dcterms:created>
  <dcterms:modified xsi:type="dcterms:W3CDTF">2025-03-24T00:58:26Z</dcterms:modified>
</cp:coreProperties>
</file>