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86" windowWidth="7695" windowHeight="9180" activeTab="0"/>
  </bookViews>
  <sheets>
    <sheet name="4-20" sheetId="1" r:id="rId1"/>
  </sheets>
  <definedNames>
    <definedName name="_xlnm.Print_Area" localSheetId="0">'4-20'!$D$1:$BF$283</definedName>
    <definedName name="_xlnm.Print_Titles" localSheetId="0">'4-20'!$2:$4</definedName>
  </definedNames>
  <calcPr fullCalcOnLoad="1"/>
</workbook>
</file>

<file path=xl/sharedStrings.xml><?xml version="1.0" encoding="utf-8"?>
<sst xmlns="http://schemas.openxmlformats.org/spreadsheetml/2006/main" count="1920" uniqueCount="687">
  <si>
    <t>神戸市北区道場町道場</t>
  </si>
  <si>
    <t>B</t>
  </si>
  <si>
    <t>－</t>
  </si>
  <si>
    <t>神戸市</t>
  </si>
  <si>
    <t>中国自動車道</t>
  </si>
  <si>
    <t>○</t>
  </si>
  <si>
    <t>C</t>
  </si>
  <si>
    <t>A</t>
  </si>
  <si>
    <t>　</t>
  </si>
  <si>
    <t>県道尼崎池田線</t>
  </si>
  <si>
    <t>県道尼崎宝塚線</t>
  </si>
  <si>
    <t>明石市和坂1丁目2-12　　</t>
  </si>
  <si>
    <t>明石市二見町西二見767-3</t>
  </si>
  <si>
    <t>明石市鷹匠町1丁目33　　　</t>
  </si>
  <si>
    <t>明石市大久保町高丘6丁目11-1</t>
  </si>
  <si>
    <t>市道幹線7</t>
  </si>
  <si>
    <t xml:space="preserve"> </t>
  </si>
  <si>
    <t>市道幹線17</t>
  </si>
  <si>
    <t>芦屋市</t>
  </si>
  <si>
    <t>県道芦屋鳴尾浜線</t>
  </si>
  <si>
    <t>市道防潮堤線</t>
  </si>
  <si>
    <t>市道山手線</t>
  </si>
  <si>
    <t>市道打出浜線</t>
  </si>
  <si>
    <t>兵庫県</t>
  </si>
  <si>
    <t>国道１７６号</t>
  </si>
  <si>
    <t>伊丹市</t>
  </si>
  <si>
    <t>山陽自動車道</t>
  </si>
  <si>
    <t>相生市</t>
  </si>
  <si>
    <t>相生市若狭野町福井97-1</t>
  </si>
  <si>
    <t>相生市千尋町4-5</t>
  </si>
  <si>
    <t>相生市千尋町11-8</t>
  </si>
  <si>
    <t>県道相生停車場線</t>
  </si>
  <si>
    <t>加古川市平岡町新在家1801</t>
  </si>
  <si>
    <t>加古川市平岡町新在家29－1</t>
  </si>
  <si>
    <t>加古川市平岡町一色12－1</t>
  </si>
  <si>
    <t>龍野市誉田町片吹</t>
  </si>
  <si>
    <t>龍野市揖保町門前</t>
  </si>
  <si>
    <t>龍野市揖保町西構</t>
  </si>
  <si>
    <t>龍野市龍野町北龍野</t>
  </si>
  <si>
    <t>龍野市誉田町広山</t>
  </si>
  <si>
    <t>龍野市龍野町中井</t>
  </si>
  <si>
    <t>県道姫路上郡線</t>
  </si>
  <si>
    <t>龍野市揖西町小神</t>
  </si>
  <si>
    <t>龍野市神岡町大住寺</t>
  </si>
  <si>
    <t>龍野市神岡町東觜崎</t>
  </si>
  <si>
    <t>県道東觜崎網干停車場線</t>
  </si>
  <si>
    <t>龍野市龍野町富永</t>
  </si>
  <si>
    <t>龍野市揖保町中臣</t>
  </si>
  <si>
    <t>赤穂市大津1041</t>
  </si>
  <si>
    <t>赤穂市</t>
  </si>
  <si>
    <t>赤穂市高雄2240-1</t>
  </si>
  <si>
    <t>赤穂市西有年2117</t>
  </si>
  <si>
    <t>赤穂市新田58-2</t>
  </si>
  <si>
    <t>宝塚市</t>
  </si>
  <si>
    <t>国道2号(姫路バイパス)</t>
  </si>
  <si>
    <t>国道176号</t>
  </si>
  <si>
    <t>川西市</t>
  </si>
  <si>
    <t>舞鶴自動車道</t>
  </si>
  <si>
    <t>太子町鵤</t>
  </si>
  <si>
    <t>都道府県コード</t>
  </si>
  <si>
    <t>市町村コード　　</t>
  </si>
  <si>
    <t>一連番号　　　　　　</t>
  </si>
  <si>
    <t>測定地点　　</t>
  </si>
  <si>
    <t>測定年月日　</t>
  </si>
  <si>
    <t>測定終了年月日</t>
  </si>
  <si>
    <t>路線名</t>
  </si>
  <si>
    <t>県道ＮＯ</t>
  </si>
  <si>
    <t>車線数</t>
  </si>
  <si>
    <t>測定対象道路　②</t>
  </si>
  <si>
    <t>車線数合計</t>
  </si>
  <si>
    <t>評価区間番号　　</t>
  </si>
  <si>
    <t>観測区間種別　</t>
  </si>
  <si>
    <t>環境基準類型　　　</t>
  </si>
  <si>
    <t>近接空間</t>
  </si>
  <si>
    <t>車道端からの距離　ｍ</t>
  </si>
  <si>
    <t>敷地境界からの距離ｍ</t>
  </si>
  <si>
    <t>住居等からの距離</t>
  </si>
  <si>
    <t>等価騒音</t>
  </si>
  <si>
    <t>レベル</t>
  </si>
  <si>
    <t>道路構造</t>
  </si>
  <si>
    <t>低騒音舗装の有無</t>
  </si>
  <si>
    <t>遮音壁の有無</t>
  </si>
  <si>
    <t>用途地域</t>
  </si>
  <si>
    <t>反射音補正　</t>
  </si>
  <si>
    <t>除外音の処理</t>
  </si>
  <si>
    <t>測定機器　</t>
  </si>
  <si>
    <t>測定方法</t>
  </si>
  <si>
    <t>実施主体</t>
  </si>
  <si>
    <t>街区数</t>
  </si>
  <si>
    <t>住居等戸数</t>
  </si>
  <si>
    <t>環境基準達成戸数</t>
  </si>
  <si>
    <t>環境基準達成率％</t>
  </si>
  <si>
    <t>他の評価区間に属する街区数</t>
  </si>
  <si>
    <t>騒音環境基準</t>
  </si>
  <si>
    <t>要請限度</t>
  </si>
  <si>
    <t>測定機関</t>
  </si>
  <si>
    <t>昼夜間とも達成</t>
  </si>
  <si>
    <t>昼間のみ達成</t>
  </si>
  <si>
    <t>夜間の未達成</t>
  </si>
  <si>
    <t>昼夜間とも未達成</t>
  </si>
  <si>
    <t>　　　(3)道路種別</t>
  </si>
  <si>
    <t>(4)　　　　　　　　　　センサス番号　     　　　　</t>
  </si>
  <si>
    <t>(１)路線名</t>
  </si>
  <si>
    <t>　　　　(2)車線数</t>
  </si>
  <si>
    <t>(4)　　　　　　　センサス番号　     　　　　</t>
  </si>
  <si>
    <t>dB(A)</t>
  </si>
  <si>
    <t>残留騒音ﾚﾍﾞﾙ　(ｄＢ)</t>
  </si>
  <si>
    <t>騒音ﾚﾍﾞﾙ
中央値
(ｄＢ)</t>
  </si>
  <si>
    <t>昼間</t>
  </si>
  <si>
    <t>夜間</t>
  </si>
  <si>
    <t>市町村コード</t>
  </si>
  <si>
    <t>区間　番号</t>
  </si>
  <si>
    <t>昼間　</t>
  </si>
  <si>
    <t>夜間</t>
  </si>
  <si>
    <t>設定</t>
  </si>
  <si>
    <t>昼間</t>
  </si>
  <si>
    <t>昼夜</t>
  </si>
  <si>
    <t>昼</t>
  </si>
  <si>
    <t>夜</t>
  </si>
  <si>
    <t>神戸市東灘区青木4-1</t>
  </si>
  <si>
    <t>国道４３号</t>
  </si>
  <si>
    <t>B</t>
  </si>
  <si>
    <t>－</t>
  </si>
  <si>
    <t>神戸市</t>
  </si>
  <si>
    <t>神戸市東灘区西岡本1-3</t>
  </si>
  <si>
    <t>市道山手幹線</t>
  </si>
  <si>
    <t>A</t>
  </si>
  <si>
    <t>－</t>
  </si>
  <si>
    <t>神戸市東灘区住吉東町2-3</t>
  </si>
  <si>
    <t>C</t>
  </si>
  <si>
    <t>－</t>
  </si>
  <si>
    <t>神戸市東灘区御影塚町2-6</t>
  </si>
  <si>
    <t>C</t>
  </si>
  <si>
    <t>　</t>
  </si>
  <si>
    <t>県道灘三田線</t>
  </si>
  <si>
    <t>B</t>
  </si>
  <si>
    <t>－</t>
  </si>
  <si>
    <t>神戸市灘区高徳町2-2</t>
  </si>
  <si>
    <t>市道神戸六甲線</t>
  </si>
  <si>
    <t>　</t>
  </si>
  <si>
    <t>A</t>
  </si>
  <si>
    <t>－</t>
  </si>
  <si>
    <t>神戸市灘区神の木通3-6</t>
  </si>
  <si>
    <t>市道長田楠日尾線</t>
  </si>
  <si>
    <t>C</t>
  </si>
  <si>
    <t xml:space="preserve"> </t>
  </si>
  <si>
    <t>　</t>
  </si>
  <si>
    <t>－</t>
  </si>
  <si>
    <t>神戸市灘区船寺通3-4</t>
  </si>
  <si>
    <t>神戸市中央区熊内町3-1</t>
  </si>
  <si>
    <t>B</t>
  </si>
  <si>
    <t>神戸市中央区神若通7-1</t>
  </si>
  <si>
    <t>市道生田川箕谷線</t>
  </si>
  <si>
    <t>B</t>
  </si>
  <si>
    <t>－</t>
  </si>
  <si>
    <t>神戸市中央区吾妻通4-1</t>
  </si>
  <si>
    <t>神戸市兵庫区雪御所町2-1</t>
  </si>
  <si>
    <t>市道山麓線</t>
  </si>
  <si>
    <t>神戸市兵庫区須佐野通4-1</t>
  </si>
  <si>
    <t>国道２号</t>
  </si>
  <si>
    <t>神戸市兵庫区水木通9-1</t>
  </si>
  <si>
    <t>C</t>
  </si>
  <si>
    <t>－</t>
  </si>
  <si>
    <t>神戸市北区南五葉3-1</t>
  </si>
  <si>
    <t>県道明石神戸宝塚線</t>
  </si>
  <si>
    <t>A</t>
  </si>
  <si>
    <t>－</t>
  </si>
  <si>
    <t>神戸市北区山田町小部向井谷32</t>
  </si>
  <si>
    <t>県道鈴蘭台停車場線</t>
  </si>
  <si>
    <t>A</t>
  </si>
  <si>
    <t>－</t>
  </si>
  <si>
    <t>神戸市北区淡河町木津尾通54</t>
  </si>
  <si>
    <t>県道三木三田線</t>
  </si>
  <si>
    <t>B</t>
  </si>
  <si>
    <t>－</t>
  </si>
  <si>
    <t>神戸市北区藤原台中町5-2-1</t>
  </si>
  <si>
    <t>市道北神中央線</t>
  </si>
  <si>
    <t>A</t>
  </si>
  <si>
    <t>県道神戸三田線</t>
  </si>
  <si>
    <t>B</t>
  </si>
  <si>
    <t>－</t>
  </si>
  <si>
    <t>神戸市北区淡河町北畑</t>
  </si>
  <si>
    <t>山陽自動車道</t>
  </si>
  <si>
    <t>B</t>
  </si>
  <si>
    <t>神戸市長田区高取山町1-1</t>
  </si>
  <si>
    <t>神戸市長田区駒ケ林5-8</t>
  </si>
  <si>
    <t>市道西出高松前池線</t>
  </si>
  <si>
    <t>C</t>
  </si>
  <si>
    <t>－</t>
  </si>
  <si>
    <t>神戸市須磨区千歳町2-2</t>
  </si>
  <si>
    <t>神戸市須磨区離宮西町2-1</t>
  </si>
  <si>
    <t>県道神戸加古川姫路線</t>
  </si>
  <si>
    <t>A</t>
  </si>
  <si>
    <t>市道高倉白川線</t>
  </si>
  <si>
    <t>神戸市須磨区妙法寺桜ノ界地</t>
  </si>
  <si>
    <t>県道神戸三木線</t>
  </si>
  <si>
    <t>神戸市垂水区海岸通5-72</t>
  </si>
  <si>
    <t>神戸市垂水区本多聞2-11-1</t>
  </si>
  <si>
    <t>市道舞子多聞線</t>
  </si>
  <si>
    <t>B</t>
  </si>
  <si>
    <t>市道西神中央線</t>
  </si>
  <si>
    <t>A</t>
  </si>
  <si>
    <t>－</t>
  </si>
  <si>
    <t>神戸市西区平野町宮前301</t>
  </si>
  <si>
    <t>～25</t>
  </si>
  <si>
    <t>尼崎市大庄北5-2</t>
  </si>
  <si>
    <t>～12</t>
  </si>
  <si>
    <t>阪神高速神戸線</t>
  </si>
  <si>
    <t>尼崎市武庫川町1-25</t>
  </si>
  <si>
    <t>～27</t>
  </si>
  <si>
    <t>尼崎市西本町５</t>
  </si>
  <si>
    <t>B</t>
  </si>
  <si>
    <t>兵庫県</t>
  </si>
  <si>
    <t>尼崎市西昆陽1-26</t>
  </si>
  <si>
    <t>～19</t>
  </si>
  <si>
    <t>～28</t>
  </si>
  <si>
    <t>～5</t>
  </si>
  <si>
    <t>尼崎市武庫之荘8-31</t>
  </si>
  <si>
    <t>～18</t>
  </si>
  <si>
    <t>尼崎市武庫之荘3-16</t>
  </si>
  <si>
    <t>尼崎市南塚口町7-17</t>
  </si>
  <si>
    <t>～4</t>
  </si>
  <si>
    <t>尼崎市東難波町4-16</t>
  </si>
  <si>
    <t>～21</t>
  </si>
  <si>
    <t>尼崎市南塚口町6-10</t>
  </si>
  <si>
    <t>尼崎市東園田町4-79</t>
  </si>
  <si>
    <t>～14</t>
  </si>
  <si>
    <t>～7</t>
  </si>
  <si>
    <t>明石市</t>
  </si>
  <si>
    <t>明石市中崎町1丁目3-1　　　</t>
  </si>
  <si>
    <t>明石市魚住町西岡679</t>
  </si>
  <si>
    <t>明石市林崎町1丁目8-10　</t>
  </si>
  <si>
    <t>西宮市</t>
  </si>
  <si>
    <t>西宮市久保町1</t>
  </si>
  <si>
    <t>西宮市津門川町6</t>
  </si>
  <si>
    <t>西宮市市庭町８</t>
  </si>
  <si>
    <t>西宮市河原町1</t>
  </si>
  <si>
    <t>県道甲子園六湛寺線</t>
  </si>
  <si>
    <t>西宮市甲子園三保町6</t>
  </si>
  <si>
    <t>県道浜甲子園甲子園口停車場線</t>
  </si>
  <si>
    <t>－</t>
  </si>
  <si>
    <t>西宮市今津社前町5</t>
  </si>
  <si>
    <t>県道今津港津門大箇線</t>
  </si>
  <si>
    <t>－</t>
  </si>
  <si>
    <t>西宮市北山町1</t>
  </si>
  <si>
    <t>西宮市山口町船坂下田53</t>
  </si>
  <si>
    <t>西宮市甲子園六石町4</t>
  </si>
  <si>
    <t>西宮市久保町9</t>
  </si>
  <si>
    <t>市道幹線5</t>
  </si>
  <si>
    <t>芦屋市</t>
  </si>
  <si>
    <t>芦屋市春日町</t>
  </si>
  <si>
    <t>芦屋市打出小槌町</t>
  </si>
  <si>
    <t>C</t>
  </si>
  <si>
    <t>阪神高速道路湾岸線</t>
  </si>
  <si>
    <t>県道奥山精道線</t>
  </si>
  <si>
    <t>A</t>
  </si>
  <si>
    <t>芦屋市大原町</t>
  </si>
  <si>
    <t>市道宮川線</t>
  </si>
  <si>
    <t>A</t>
  </si>
  <si>
    <t>市道芦屋川左岸線</t>
  </si>
  <si>
    <t>伊丹市</t>
  </si>
  <si>
    <t>6　　4</t>
  </si>
  <si>
    <t>2　　1</t>
  </si>
  <si>
    <t>相生市青葉台9-9</t>
  </si>
  <si>
    <t>A</t>
  </si>
  <si>
    <t>A</t>
  </si>
  <si>
    <t>相生市旭1-1-3</t>
  </si>
  <si>
    <t>相生市</t>
  </si>
  <si>
    <t>豊岡市福田</t>
  </si>
  <si>
    <t>豊岡市上陰字ウチダ</t>
  </si>
  <si>
    <t>B</t>
  </si>
  <si>
    <t>加古川市神野町石守467-1</t>
  </si>
  <si>
    <t>加古川市</t>
  </si>
  <si>
    <t>　</t>
  </si>
  <si>
    <t>龍野市</t>
  </si>
  <si>
    <t>　</t>
  </si>
  <si>
    <t xml:space="preserve"> </t>
  </si>
  <si>
    <t>龍野市龍野町堂本</t>
  </si>
  <si>
    <t>県道網干龍野線</t>
  </si>
  <si>
    <t xml:space="preserve"> </t>
  </si>
  <si>
    <t>市道小宅揖西線</t>
  </si>
  <si>
    <t xml:space="preserve"> </t>
  </si>
  <si>
    <t>西脇市蒲江</t>
  </si>
  <si>
    <t>西脇市高松町</t>
  </si>
  <si>
    <t>A</t>
  </si>
  <si>
    <t>B</t>
  </si>
  <si>
    <t>三木市府内町</t>
  </si>
  <si>
    <t>県道加古川三田線</t>
  </si>
  <si>
    <t>三木市別所町小林</t>
  </si>
  <si>
    <t>県道神戸三木線</t>
  </si>
  <si>
    <t>三木市宿原</t>
  </si>
  <si>
    <t>県道三木三田線</t>
  </si>
  <si>
    <t>高砂市</t>
  </si>
  <si>
    <t>県道明石高砂線</t>
  </si>
  <si>
    <t>県道伊保宝殿停車場線</t>
  </si>
  <si>
    <t>県道曽根魚橋線</t>
  </si>
  <si>
    <t>県道高砂北条線</t>
  </si>
  <si>
    <t>県道明石高砂線</t>
  </si>
  <si>
    <t>県道尼崎池田線</t>
  </si>
  <si>
    <t>県道川西篠山線</t>
  </si>
  <si>
    <t>県道加古川小野線</t>
  </si>
  <si>
    <t>C</t>
  </si>
  <si>
    <t>小野市浄谷町42-1</t>
  </si>
  <si>
    <t>三田市志手原</t>
  </si>
  <si>
    <t>県道三田後川上線</t>
  </si>
  <si>
    <t>県道中北条線</t>
  </si>
  <si>
    <t>加西市北条町古坂</t>
  </si>
  <si>
    <t>篠山市杉</t>
  </si>
  <si>
    <t>A</t>
  </si>
  <si>
    <t>篠山市犬飼</t>
  </si>
  <si>
    <t>吉川町鍛冶屋</t>
  </si>
  <si>
    <t>県道西脇三田線</t>
  </si>
  <si>
    <t>社町上中</t>
  </si>
  <si>
    <t>滝野町新町</t>
  </si>
  <si>
    <t>中町糀屋</t>
  </si>
  <si>
    <t>稲美町国岡756-1</t>
  </si>
  <si>
    <t>県道宗佐土山線</t>
  </si>
  <si>
    <t>福崎町西田原</t>
  </si>
  <si>
    <t>B</t>
  </si>
  <si>
    <t>福崎町福崎新</t>
  </si>
  <si>
    <t>福崎町西大貫541-1</t>
  </si>
  <si>
    <t>中国自動車道</t>
  </si>
  <si>
    <t>福崎町大貫</t>
  </si>
  <si>
    <t>県道三木山崎線</t>
  </si>
  <si>
    <t>新宮町新宮</t>
  </si>
  <si>
    <t>揖保川町半田</t>
  </si>
  <si>
    <t>上郡町梨ヶ原</t>
  </si>
  <si>
    <t>上郡町東町</t>
  </si>
  <si>
    <t>上郡町赤松</t>
  </si>
  <si>
    <t>県道青垣柏原線</t>
  </si>
  <si>
    <t>B</t>
  </si>
  <si>
    <t>B</t>
  </si>
  <si>
    <t>合計</t>
  </si>
  <si>
    <t>（注）</t>
  </si>
  <si>
    <t>１：平面</t>
  </si>
  <si>
    <t>１：第１種・第２種低層住居専用地域</t>
  </si>
  <si>
    <t>２：高架</t>
  </si>
  <si>
    <t>２：第１種・第２種中高層住居専用地域</t>
  </si>
  <si>
    <t>３：盛土</t>
  </si>
  <si>
    <t>３：第１種・第２種住居地域、準住居地域</t>
  </si>
  <si>
    <t>４：掘割</t>
  </si>
  <si>
    <t>４：近隣商業地域、商業地域</t>
  </si>
  <si>
    <t>５：その他</t>
  </si>
  <si>
    <t>５：準工業地域、工業地域</t>
  </si>
  <si>
    <t>６：工業専用地域</t>
  </si>
  <si>
    <t>７：用途地域指定なし</t>
  </si>
  <si>
    <t>神戸市東灘区御影塚町2丁目</t>
  </si>
  <si>
    <t>洲本市塩屋2丁目</t>
  </si>
  <si>
    <t>芦屋市竹園町2番</t>
  </si>
  <si>
    <t>芦屋市打出町2番</t>
  </si>
  <si>
    <t>芦屋市浜町1番</t>
  </si>
  <si>
    <t>芦屋市陽光町3番</t>
  </si>
  <si>
    <t>～29</t>
  </si>
  <si>
    <t>芦屋市緑町10番</t>
  </si>
  <si>
    <t>～22</t>
  </si>
  <si>
    <t>～26</t>
  </si>
  <si>
    <t>～20</t>
  </si>
  <si>
    <t>芦屋市松浜町4番</t>
  </si>
  <si>
    <t>～13</t>
  </si>
  <si>
    <t>芦屋市新浜町1番</t>
  </si>
  <si>
    <t>芦屋市若葉町1番</t>
  </si>
  <si>
    <t>芦屋市東山町10番</t>
  </si>
  <si>
    <t>芦屋市浜風町30番</t>
  </si>
  <si>
    <t>芦屋市西蔵町12番</t>
  </si>
  <si>
    <t>A</t>
  </si>
  <si>
    <t>伊丹市高台2丁目54</t>
  </si>
  <si>
    <t>伊丹市荻野6丁目62</t>
  </si>
  <si>
    <t>伊丹市北本町3丁目40</t>
  </si>
  <si>
    <t>～10</t>
  </si>
  <si>
    <t>～9</t>
  </si>
  <si>
    <t>～15</t>
  </si>
  <si>
    <t>宝塚市小浜3丁目11</t>
  </si>
  <si>
    <t>宝塚市</t>
  </si>
  <si>
    <t>宝塚市栄町1-16</t>
  </si>
  <si>
    <t>高砂市中筋5丁目</t>
  </si>
  <si>
    <t>～17</t>
  </si>
  <si>
    <t>高砂市伊保2丁目</t>
  </si>
  <si>
    <t>川西市山下町5丁目</t>
  </si>
  <si>
    <t>川西市多田桜木1丁目</t>
  </si>
  <si>
    <t>～23</t>
  </si>
  <si>
    <t>川西市小花2丁目</t>
  </si>
  <si>
    <t>小野市</t>
  </si>
  <si>
    <t>小野市本町1丁目</t>
  </si>
  <si>
    <t>三田市高次2丁目</t>
  </si>
  <si>
    <t>播磨町南大中3丁目</t>
  </si>
  <si>
    <t>～24</t>
  </si>
  <si>
    <t>福崎町南田原874</t>
  </si>
  <si>
    <t>福崎町</t>
  </si>
  <si>
    <t>福崎町福崎新194</t>
  </si>
  <si>
    <t>福崎町西田原1278-2</t>
  </si>
  <si>
    <t>福崎町西田原138</t>
  </si>
  <si>
    <t>福崎町西治1981</t>
  </si>
  <si>
    <t>福崎町西治1316-3</t>
  </si>
  <si>
    <t>福崎町南田原2736-1</t>
  </si>
  <si>
    <t>福崎町南田原3116-1</t>
  </si>
  <si>
    <t>福崎町西田原1532</t>
  </si>
  <si>
    <t>福崎町大貫1440</t>
  </si>
  <si>
    <t>御津町釜屋寅浜新田</t>
  </si>
  <si>
    <t>姫路市別所町佐土</t>
  </si>
  <si>
    <t>県道姫路港線</t>
  </si>
  <si>
    <t>県道姫路新宮線</t>
  </si>
  <si>
    <t>姫路市楠町166</t>
  </si>
  <si>
    <t>姫路市四郷町本郷210</t>
  </si>
  <si>
    <t>姫路市飾磨区細江444</t>
  </si>
  <si>
    <t>姫路市</t>
  </si>
  <si>
    <t>～11</t>
  </si>
  <si>
    <t>尼崎市杭瀬本町3-3</t>
  </si>
  <si>
    <t>～3</t>
  </si>
  <si>
    <t>～30</t>
  </si>
  <si>
    <t>～16</t>
  </si>
  <si>
    <t>名神高速道路</t>
  </si>
  <si>
    <t>国道2号</t>
  </si>
  <si>
    <t>国道171号</t>
  </si>
  <si>
    <t>県道西宮豊中線</t>
  </si>
  <si>
    <t>県道米谷昆陽尼崎線</t>
  </si>
  <si>
    <t>市道山手幹線</t>
  </si>
  <si>
    <t>市道尼崎豊中線</t>
  </si>
  <si>
    <t>市道神崎橋伊丹線</t>
  </si>
  <si>
    <t>尼崎市</t>
  </si>
  <si>
    <t>国道175号</t>
  </si>
  <si>
    <t>国道250号</t>
  </si>
  <si>
    <t>県道小部明石線</t>
  </si>
  <si>
    <t>県道明石高砂線</t>
  </si>
  <si>
    <t>西宮市上田西町4</t>
  </si>
  <si>
    <t>2.0</t>
  </si>
  <si>
    <t>2.5</t>
  </si>
  <si>
    <t>神戸市垂水区舞子台1</t>
  </si>
  <si>
    <t>市道舞子高広線</t>
  </si>
  <si>
    <t>A</t>
  </si>
  <si>
    <t>B</t>
  </si>
  <si>
    <t>三木市別所町高木</t>
  </si>
  <si>
    <t>高砂市荒井町小松原5丁目</t>
  </si>
  <si>
    <t>～8</t>
  </si>
  <si>
    <t>※　要請限度は、３日以上測定したものについて記載した。</t>
  </si>
  <si>
    <t>姫路市小姓町35-3</t>
  </si>
  <si>
    <t>姫路市西今宿3丁目632</t>
  </si>
  <si>
    <t>姫路市網干区大江島古川町74</t>
  </si>
  <si>
    <t>姫路市西夢前台2丁目140-1</t>
  </si>
  <si>
    <t>国道2号</t>
  </si>
  <si>
    <t>明石市大明石町2丁目8-30</t>
  </si>
  <si>
    <t>明石市大久保町西脇364-12</t>
  </si>
  <si>
    <t>国道28号</t>
  </si>
  <si>
    <t>国道2号</t>
  </si>
  <si>
    <t>国道250号</t>
  </si>
  <si>
    <t>国道312号</t>
  </si>
  <si>
    <t>明石市大久保町ゆりのき通3丁目-1</t>
  </si>
  <si>
    <t>明石市大久保町江井島794-8</t>
  </si>
  <si>
    <t>県道江井ヶ島大久保停車場線</t>
  </si>
  <si>
    <t>県道平荘大久保線</t>
  </si>
  <si>
    <t>西宮市名塩1丁目41</t>
  </si>
  <si>
    <t>国道176号</t>
  </si>
  <si>
    <t>阪神高速道路神戸線    　　 国道43号</t>
  </si>
  <si>
    <t>国道171号</t>
  </si>
  <si>
    <t>国道176号</t>
  </si>
  <si>
    <t>ー</t>
  </si>
  <si>
    <t>西宮市南甲子園2丁目1</t>
  </si>
  <si>
    <t>西宮市西宮浜3丁目2</t>
  </si>
  <si>
    <t>国道2号（加古川バイパス）</t>
  </si>
  <si>
    <t>～2</t>
  </si>
  <si>
    <t>国道176号</t>
  </si>
  <si>
    <t>宝塚市旭町3-10</t>
  </si>
  <si>
    <t>宝塚市安倉北2-6</t>
  </si>
  <si>
    <t>芦屋市松ノ内町3番</t>
  </si>
  <si>
    <t>～6.2</t>
  </si>
  <si>
    <t>芦屋市陽光町4番</t>
  </si>
  <si>
    <t>市道陽光1号線</t>
  </si>
  <si>
    <t>芦屋市船戸町4番</t>
  </si>
  <si>
    <t>市道359号</t>
  </si>
  <si>
    <t>太子町松尾</t>
  </si>
  <si>
    <t>～2.1</t>
  </si>
  <si>
    <t>～11.7</t>
  </si>
  <si>
    <t>～12.1</t>
  </si>
  <si>
    <t>養父市八鹿町八木</t>
  </si>
  <si>
    <t>県道福良江井岩屋線</t>
  </si>
  <si>
    <t>市道灘浜住吉川線</t>
  </si>
  <si>
    <t>神戸市西区竜が丘2</t>
  </si>
  <si>
    <t xml:space="preserve"> 2　　1</t>
  </si>
  <si>
    <t xml:space="preserve"> 4　　6</t>
  </si>
  <si>
    <t>神戸市灘区鶴甲4-1</t>
  </si>
  <si>
    <t>神戸市北区藤原台北町6-19</t>
  </si>
  <si>
    <t>県道大沢西宮線</t>
  </si>
  <si>
    <t>神戸市兵庫区荒田町1-20</t>
  </si>
  <si>
    <t>市道湊町線</t>
  </si>
  <si>
    <t>神戸市北区有野町有野中町1-6</t>
  </si>
  <si>
    <t>阪神高速北神戸線</t>
  </si>
  <si>
    <t>神戸市須磨区須磨浦通1-1</t>
  </si>
  <si>
    <t>神戸市垂水区清水が丘1-24</t>
  </si>
  <si>
    <t>姫路市飾東町山崎</t>
  </si>
  <si>
    <t>国道372号</t>
  </si>
  <si>
    <t xml:space="preserve"> 6　　6</t>
  </si>
  <si>
    <t xml:space="preserve"> 2　　1</t>
  </si>
  <si>
    <t xml:space="preserve"> 4　　6</t>
  </si>
  <si>
    <t xml:space="preserve"> 6　　4</t>
  </si>
  <si>
    <t xml:space="preserve"> 2　　5</t>
  </si>
  <si>
    <t xml:space="preserve"> 4　　4</t>
  </si>
  <si>
    <t xml:space="preserve">  1   2</t>
  </si>
  <si>
    <t xml:space="preserve"> 4　　1</t>
  </si>
  <si>
    <t>県道八幡別府線</t>
  </si>
  <si>
    <t>県道大久保稲美加古川線</t>
  </si>
  <si>
    <t xml:space="preserve"> </t>
  </si>
  <si>
    <t>高砂市阿弥陀町魚橋496-2</t>
  </si>
  <si>
    <t>高砂市中筋2-12-33</t>
  </si>
  <si>
    <t>高砂市竜山1-3-29</t>
  </si>
  <si>
    <t>高砂市曽根町402-2</t>
  </si>
  <si>
    <t>川西市久代3-20-1</t>
  </si>
  <si>
    <t>川西市加茂5-63-1</t>
  </si>
  <si>
    <t>川西市萩原台西3-247</t>
  </si>
  <si>
    <t>神戸市灘区新在家南町5丁目</t>
  </si>
  <si>
    <t>×</t>
  </si>
  <si>
    <t>×</t>
  </si>
  <si>
    <t>神戸市中央区港島中町６丁目</t>
  </si>
  <si>
    <t>新交通車道2号線</t>
  </si>
  <si>
    <t xml:space="preserve"> 4　　8</t>
  </si>
  <si>
    <t>神戸市北区桂木4丁目</t>
  </si>
  <si>
    <t>神戸市西区糀台6丁目</t>
  </si>
  <si>
    <t>～17.3.31</t>
  </si>
  <si>
    <t>姫路市網干区英賀清水町１丁目</t>
  </si>
  <si>
    <t>県道英賀停車場線</t>
  </si>
  <si>
    <t>尼崎市南城内2-35</t>
  </si>
  <si>
    <t>○</t>
  </si>
  <si>
    <t>尼崎市久々矢口2-29-13</t>
  </si>
  <si>
    <t>尼崎市東難波町5-29-55</t>
  </si>
  <si>
    <t>尼崎市東塚口町2-2</t>
  </si>
  <si>
    <t>A</t>
  </si>
  <si>
    <t>尼崎市大庄西町2-1-125</t>
  </si>
  <si>
    <t>尼崎市下坂部3-21-18</t>
  </si>
  <si>
    <t>尼崎市元浜町5-71-1</t>
  </si>
  <si>
    <t>～2.2</t>
  </si>
  <si>
    <t>県道甲子園尼崎線</t>
  </si>
  <si>
    <t>B</t>
  </si>
  <si>
    <t>尼崎市大物町1-8-18</t>
  </si>
  <si>
    <t>C</t>
  </si>
  <si>
    <t>県道尼崎港線</t>
  </si>
  <si>
    <t>尼崎市名神町1-2-32</t>
  </si>
  <si>
    <t>市道久々知水堂線</t>
  </si>
  <si>
    <t>尼崎市浜1-3-1</t>
  </si>
  <si>
    <t>市道西川線</t>
  </si>
  <si>
    <t>尼崎市次屋2-182</t>
  </si>
  <si>
    <t>～H17.3.1</t>
  </si>
  <si>
    <t>～5.25</t>
  </si>
  <si>
    <t>～10.6</t>
  </si>
  <si>
    <t>伊丹市池尻3丁目55</t>
  </si>
  <si>
    <t>県道尼崎宝塚線</t>
  </si>
  <si>
    <t>伊丹市端ｹ丘3丁目18-2</t>
  </si>
  <si>
    <t>県道昆陽池緑地線</t>
  </si>
  <si>
    <t>県道伊丹飛行場線</t>
  </si>
  <si>
    <t>伊丹市北野１丁目13</t>
  </si>
  <si>
    <t>県道塚口長尾線</t>
  </si>
  <si>
    <t>相生市池ノ内598</t>
  </si>
  <si>
    <t>～12.2</t>
  </si>
  <si>
    <t>～3.7</t>
  </si>
  <si>
    <t>～3.3</t>
  </si>
  <si>
    <t>～3.1</t>
  </si>
  <si>
    <t>～2.9</t>
  </si>
  <si>
    <t>～6.10</t>
  </si>
  <si>
    <t>宝塚市安倉西3丁目</t>
  </si>
  <si>
    <t>県道尼崎宝塚線</t>
  </si>
  <si>
    <t>宝塚市安倉南4丁目</t>
  </si>
  <si>
    <t>県道米谷昆陽尼崎線</t>
  </si>
  <si>
    <t>宝塚市美幸町</t>
  </si>
  <si>
    <t>県道西宮宝塚線</t>
  </si>
  <si>
    <t>宝塚市高司1丁目</t>
  </si>
  <si>
    <t>県道塩瀬門戸荘線</t>
  </si>
  <si>
    <t>宝塚市口谷東３丁目</t>
  </si>
  <si>
    <t>宝塚市売布が丘</t>
  </si>
  <si>
    <t>～30</t>
  </si>
  <si>
    <t>川西市清和台西3-1-7</t>
  </si>
  <si>
    <t>小野市浄谷232-2</t>
  </si>
  <si>
    <t>三田市長坂</t>
  </si>
  <si>
    <t>～5.7</t>
  </si>
  <si>
    <t>加西市福住町</t>
  </si>
  <si>
    <t>～18</t>
  </si>
  <si>
    <t>～7.1</t>
  </si>
  <si>
    <t>～26</t>
  </si>
  <si>
    <t>～7.1</t>
  </si>
  <si>
    <t>～11.8</t>
  </si>
  <si>
    <t>～9.2</t>
  </si>
  <si>
    <t>～29</t>
  </si>
  <si>
    <t>尼崎市開明町1-80</t>
  </si>
  <si>
    <t>第4-20表　　自動車騒音の測定結果（平成16年度）</t>
  </si>
  <si>
    <t>神戸市北区山田町東下</t>
  </si>
  <si>
    <t>神戸市北区山田町下谷上今草口</t>
  </si>
  <si>
    <t>神戸市須磨区東大田町8</t>
  </si>
  <si>
    <t>県道神戸明石線</t>
  </si>
  <si>
    <t>県道神戸社線</t>
  </si>
  <si>
    <t>神戸市垂水区旭が丘2</t>
  </si>
  <si>
    <t>市道商大線</t>
  </si>
  <si>
    <t>神戸市垂水福田5</t>
  </si>
  <si>
    <t>県道長坂垂水線</t>
  </si>
  <si>
    <t>神戸市西区伊川谷町小寺</t>
  </si>
  <si>
    <t>神戸市西区平野町中津</t>
  </si>
  <si>
    <t>神戸市西区押部谷町西盛</t>
  </si>
  <si>
    <t>神戸市西区櫨谷町長谷</t>
  </si>
  <si>
    <t>市道多門小寺線</t>
  </si>
  <si>
    <t>県道野村明石線</t>
  </si>
  <si>
    <t>県道平野三木線</t>
  </si>
  <si>
    <t>県道小部明石線</t>
  </si>
  <si>
    <t>姫路市保城328</t>
  </si>
  <si>
    <t>県道砥堀本町線</t>
  </si>
  <si>
    <t>尼崎市水堂町1－11－18</t>
  </si>
  <si>
    <t>尼崎市長州東通2－12－1</t>
  </si>
  <si>
    <t>市道長州線</t>
  </si>
  <si>
    <t>西宮市生瀬東町16</t>
  </si>
  <si>
    <t>～25</t>
  </si>
  <si>
    <t>～26</t>
  </si>
  <si>
    <t>～26</t>
  </si>
  <si>
    <t>～21</t>
  </si>
  <si>
    <t>西宮市高畑町7</t>
  </si>
  <si>
    <t>市道幹線26</t>
  </si>
  <si>
    <t>伊丹市鋳物師5丁目字先</t>
  </si>
  <si>
    <t>県道尼崎池田線</t>
  </si>
  <si>
    <t>豊岡市塩津町10-17</t>
  </si>
  <si>
    <t>～7.1</t>
  </si>
  <si>
    <t>龍野市龍野町日山</t>
  </si>
  <si>
    <t>県道山下飾東線</t>
  </si>
  <si>
    <t>中国自動車道</t>
  </si>
  <si>
    <t>兵庫県</t>
  </si>
  <si>
    <t>宝塚市清荒神1-1-1</t>
  </si>
  <si>
    <t>高砂市阿弥陀町南池80-2-1</t>
  </si>
  <si>
    <t>高砂市米田町米田363-1</t>
  </si>
  <si>
    <t xml:space="preserve">西宮市六湛寺町10   </t>
  </si>
  <si>
    <t>県道大澤西宮線</t>
  </si>
  <si>
    <t>県道大澤西宮線</t>
  </si>
  <si>
    <t>西宮市結善町1</t>
  </si>
  <si>
    <t>伊丹市昆陽字佐藤前22ｰ1</t>
  </si>
  <si>
    <t>加古川市別府町新野辺574</t>
  </si>
  <si>
    <t>宝塚市栄町3丁目</t>
  </si>
  <si>
    <t>高砂市阿弥陀町阿弥陀</t>
  </si>
  <si>
    <t>尼崎市弥生が丘町1丁目</t>
  </si>
  <si>
    <t>市道昭和東本町線</t>
  </si>
  <si>
    <t>西宮浜臨港道路</t>
  </si>
  <si>
    <t>県道姫路新宮線</t>
  </si>
  <si>
    <t>宍粟市山崎町庄能</t>
  </si>
  <si>
    <t>豊岡市日高町府中新</t>
  </si>
  <si>
    <t>朝来市和田山町宮田</t>
  </si>
  <si>
    <t>朝来市和田山町土田</t>
  </si>
  <si>
    <t>朝来市和田山町枚田</t>
  </si>
  <si>
    <t>丹波市氷上町市辺</t>
  </si>
  <si>
    <t>丹波市春日町朝日</t>
  </si>
  <si>
    <t>丹波市春日町国領</t>
  </si>
  <si>
    <t>淡路市大谷135</t>
  </si>
  <si>
    <t>淡路市育波</t>
  </si>
  <si>
    <t>淡路市富島</t>
  </si>
  <si>
    <t>淡路市久留麻</t>
  </si>
  <si>
    <t>阪神高速道路神戸線    　　 国道２号</t>
  </si>
  <si>
    <t>国道28号</t>
  </si>
  <si>
    <t>国道428号</t>
  </si>
  <si>
    <t>国道２号（第二神明道路）</t>
  </si>
  <si>
    <t>国道175号</t>
  </si>
  <si>
    <t>国道171号</t>
  </si>
  <si>
    <t>中国自動車道　　　　　　　　　国道176号</t>
  </si>
  <si>
    <t>国道250号</t>
  </si>
  <si>
    <t>国道178号</t>
  </si>
  <si>
    <t>国道312号</t>
  </si>
  <si>
    <t>国道426号</t>
  </si>
  <si>
    <t>国道179号</t>
  </si>
  <si>
    <t>国道2号</t>
  </si>
  <si>
    <t>国道176号</t>
  </si>
  <si>
    <t>国道175号</t>
  </si>
  <si>
    <t>国道2号　　　　　　　　　国道2号（姫路バイパス）</t>
  </si>
  <si>
    <t>国道2号　　　　　　　　</t>
  </si>
  <si>
    <t>国道250号   　     　　　国道2号（姫路バイパス）</t>
  </si>
  <si>
    <t>国道173号</t>
  </si>
  <si>
    <t>国道173号</t>
  </si>
  <si>
    <t>中国自動車道　　　　　　　　国道176号</t>
  </si>
  <si>
    <t>市道993号</t>
  </si>
  <si>
    <t>国道9号</t>
  </si>
  <si>
    <t>国道427号</t>
  </si>
  <si>
    <t>国道312号（播但道）</t>
  </si>
  <si>
    <t>国道312号</t>
  </si>
  <si>
    <t>国道179号</t>
  </si>
  <si>
    <t>国道373号</t>
  </si>
  <si>
    <t>国道373号</t>
  </si>
  <si>
    <t>国道29号</t>
  </si>
  <si>
    <t>国道28号(本四連絡道路)</t>
  </si>
  <si>
    <t>国道2号(龍野太子バイパス）</t>
  </si>
  <si>
    <t>神戸市須磨区東落合2-15</t>
  </si>
  <si>
    <t xml:space="preserve"> ～8</t>
  </si>
  <si>
    <t>～8</t>
  </si>
  <si>
    <t>～2</t>
  </si>
  <si>
    <t>3</t>
  </si>
  <si>
    <t>2</t>
  </si>
  <si>
    <t>9</t>
  </si>
  <si>
    <t>4</t>
  </si>
  <si>
    <t>7</t>
  </si>
  <si>
    <t>1</t>
  </si>
  <si>
    <t>地上高さｍ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</si>
</sst>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mmm\-yyyy"/>
  </numFmts>
  <fonts count="10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24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27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textRotation="255" wrapText="1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distributed" textRotation="255"/>
    </xf>
    <xf numFmtId="0" fontId="8" fillId="0" borderId="6" xfId="0" applyFont="1" applyBorder="1" applyAlignment="1">
      <alignment horizontal="left" vertical="distributed" textRotation="255"/>
    </xf>
    <xf numFmtId="0" fontId="8" fillId="0" borderId="5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textRotation="255"/>
    </xf>
    <xf numFmtId="0" fontId="8" fillId="0" borderId="7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57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57" fontId="8" fillId="0" borderId="11" xfId="0" applyNumberFormat="1" applyFont="1" applyBorder="1" applyAlignment="1">
      <alignment horizontal="left" vertical="center"/>
    </xf>
    <xf numFmtId="14" fontId="8" fillId="0" borderId="13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97" fontId="8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57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57" fontId="8" fillId="0" borderId="16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57" fontId="8" fillId="0" borderId="10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57" fontId="8" fillId="0" borderId="13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57" fontId="8" fillId="0" borderId="13" xfId="0" applyNumberFormat="1" applyFont="1" applyBorder="1" applyAlignment="1">
      <alignment horizontal="left" vertical="center"/>
    </xf>
    <xf numFmtId="186" fontId="8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57" fontId="8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/>
    </xf>
    <xf numFmtId="57" fontId="8" fillId="0" borderId="8" xfId="0" applyNumberFormat="1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57" fontId="8" fillId="0" borderId="21" xfId="0" applyNumberFormat="1" applyFont="1" applyFill="1" applyBorder="1" applyAlignment="1">
      <alignment horizontal="left" vertical="center"/>
    </xf>
    <xf numFmtId="57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186" fontId="8" fillId="0" borderId="18" xfId="0" applyNumberFormat="1" applyFont="1" applyBorder="1" applyAlignment="1">
      <alignment vertical="center"/>
    </xf>
    <xf numFmtId="57" fontId="8" fillId="0" borderId="0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57" fontId="8" fillId="0" borderId="16" xfId="0" applyNumberFormat="1" applyFont="1" applyBorder="1" applyAlignment="1">
      <alignment horizontal="right" vertical="center"/>
    </xf>
    <xf numFmtId="57" fontId="8" fillId="0" borderId="18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shrinkToFit="1"/>
    </xf>
    <xf numFmtId="186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57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57" fontId="8" fillId="0" borderId="0" xfId="0" applyNumberFormat="1" applyFont="1" applyAlignment="1">
      <alignment horizontal="left"/>
    </xf>
    <xf numFmtId="57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/>
    </xf>
    <xf numFmtId="20" fontId="8" fillId="0" borderId="0" xfId="0" applyNumberFormat="1" applyFont="1" applyAlignment="1">
      <alignment/>
    </xf>
    <xf numFmtId="57" fontId="4" fillId="0" borderId="0" xfId="0" applyNumberFormat="1" applyFont="1" applyAlignment="1">
      <alignment horizontal="left"/>
    </xf>
    <xf numFmtId="57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57" fontId="8" fillId="0" borderId="21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0" xfId="0" applyFont="1" applyBorder="1" applyAlignment="1" quotePrefix="1">
      <alignment horizontal="right" vertical="center"/>
    </xf>
    <xf numFmtId="0" fontId="8" fillId="0" borderId="10" xfId="0" applyFont="1" applyFill="1" applyBorder="1" applyAlignment="1" quotePrefix="1">
      <alignment horizontal="right" vertical="center"/>
    </xf>
    <xf numFmtId="0" fontId="8" fillId="0" borderId="10" xfId="0" applyFont="1" applyBorder="1" applyAlignment="1" quotePrefix="1">
      <alignment vertical="center"/>
    </xf>
    <xf numFmtId="0" fontId="8" fillId="0" borderId="10" xfId="0" applyNumberFormat="1" applyFont="1" applyBorder="1" applyAlignment="1" quotePrefix="1">
      <alignment horizontal="right" vertical="center"/>
    </xf>
    <xf numFmtId="57" fontId="8" fillId="0" borderId="9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57" fontId="8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9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57" fontId="8" fillId="0" borderId="22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 wrapText="1"/>
    </xf>
    <xf numFmtId="178" fontId="8" fillId="0" borderId="10" xfId="0" applyNumberFormat="1" applyFont="1" applyBorder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78" fontId="6" fillId="0" borderId="0" xfId="0" applyNumberFormat="1" applyFont="1" applyBorder="1" applyAlignment="1">
      <alignment horizontal="left"/>
    </xf>
    <xf numFmtId="178" fontId="8" fillId="0" borderId="10" xfId="0" applyNumberFormat="1" applyFont="1" applyFill="1" applyBorder="1" applyAlignment="1">
      <alignment vertical="center"/>
    </xf>
    <xf numFmtId="178" fontId="8" fillId="0" borderId="18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8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4" fontId="8" fillId="0" borderId="8" xfId="0" applyNumberFormat="1" applyFont="1" applyBorder="1" applyAlignment="1">
      <alignment vertical="center"/>
    </xf>
    <xf numFmtId="57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9" xfId="0" applyFont="1" applyFill="1" applyBorder="1" applyAlignment="1">
      <alignment wrapText="1"/>
    </xf>
    <xf numFmtId="0" fontId="8" fillId="0" borderId="9" xfId="0" applyFont="1" applyFill="1" applyBorder="1" applyAlignment="1">
      <alignment vertical="center" textRotation="255" wrapText="1"/>
    </xf>
    <xf numFmtId="0" fontId="8" fillId="0" borderId="24" xfId="0" applyFont="1" applyBorder="1" applyAlignment="1">
      <alignment vertical="center"/>
    </xf>
    <xf numFmtId="57" fontId="8" fillId="0" borderId="25" xfId="0" applyNumberFormat="1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57" fontId="8" fillId="0" borderId="26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178" fontId="8" fillId="0" borderId="26" xfId="0" applyNumberFormat="1" applyFont="1" applyBorder="1" applyAlignment="1">
      <alignment vertical="center"/>
    </xf>
    <xf numFmtId="197" fontId="8" fillId="0" borderId="26" xfId="0" applyNumberFormat="1" applyFont="1" applyBorder="1" applyAlignment="1">
      <alignment vertical="center"/>
    </xf>
    <xf numFmtId="0" fontId="8" fillId="0" borderId="27" xfId="0" applyFont="1" applyBorder="1" applyAlignment="1">
      <alignment horizontal="distributed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shrinkToFi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57" fontId="8" fillId="0" borderId="28" xfId="0" applyNumberFormat="1" applyFont="1" applyBorder="1" applyAlignment="1">
      <alignment horizontal="left" vertical="center"/>
    </xf>
    <xf numFmtId="57" fontId="8" fillId="0" borderId="29" xfId="0" applyNumberFormat="1" applyFont="1" applyBorder="1" applyAlignment="1">
      <alignment horizontal="left" vertical="center"/>
    </xf>
    <xf numFmtId="178" fontId="8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57" fontId="8" fillId="0" borderId="11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0" xfId="0" applyNumberFormat="1" applyFont="1" applyFill="1" applyBorder="1" applyAlignment="1">
      <alignment horizontal="right" vertical="center"/>
    </xf>
    <xf numFmtId="186" fontId="8" fillId="0" borderId="10" xfId="0" applyNumberFormat="1" applyFont="1" applyBorder="1" applyAlignment="1">
      <alignment horizontal="right" vertical="center"/>
    </xf>
    <xf numFmtId="186" fontId="8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textRotation="255"/>
    </xf>
    <xf numFmtId="0" fontId="8" fillId="0" borderId="9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distributed" textRotation="255" wrapText="1"/>
    </xf>
    <xf numFmtId="0" fontId="0" fillId="0" borderId="4" xfId="0" applyBorder="1" applyAlignment="1">
      <alignment horizontal="center" vertical="distributed"/>
    </xf>
    <xf numFmtId="0" fontId="8" fillId="0" borderId="30" xfId="0" applyFont="1" applyBorder="1" applyAlignment="1">
      <alignment vertical="distributed" textRotation="255"/>
    </xf>
    <xf numFmtId="0" fontId="8" fillId="0" borderId="31" xfId="0" applyFont="1" applyBorder="1" applyAlignment="1">
      <alignment vertical="distributed" textRotation="255"/>
    </xf>
    <xf numFmtId="0" fontId="8" fillId="0" borderId="5" xfId="0" applyFont="1" applyFill="1" applyBorder="1" applyAlignment="1">
      <alignment vertical="center" textRotation="255" wrapText="1"/>
    </xf>
    <xf numFmtId="0" fontId="8" fillId="0" borderId="2" xfId="0" applyFont="1" applyFill="1" applyBorder="1" applyAlignment="1">
      <alignment vertical="center" textRotation="255" wrapText="1"/>
    </xf>
    <xf numFmtId="0" fontId="8" fillId="0" borderId="6" xfId="0" applyFont="1" applyFill="1" applyBorder="1" applyAlignment="1">
      <alignment vertical="center" textRotation="255" wrapText="1"/>
    </xf>
    <xf numFmtId="0" fontId="8" fillId="0" borderId="7" xfId="0" applyFont="1" applyFill="1" applyBorder="1" applyAlignment="1">
      <alignment vertical="center" textRotation="255" wrapText="1"/>
    </xf>
    <xf numFmtId="0" fontId="8" fillId="0" borderId="1" xfId="0" applyFont="1" applyFill="1" applyBorder="1" applyAlignment="1">
      <alignment vertical="center" textRotation="255" wrapText="1"/>
    </xf>
    <xf numFmtId="0" fontId="8" fillId="0" borderId="8" xfId="0" applyFont="1" applyFill="1" applyBorder="1" applyAlignment="1">
      <alignment vertical="center" textRotation="255" wrapText="1"/>
    </xf>
    <xf numFmtId="0" fontId="8" fillId="0" borderId="32" xfId="0" applyFont="1" applyFill="1" applyBorder="1" applyAlignment="1">
      <alignment vertical="center" textRotation="255" wrapText="1"/>
    </xf>
    <xf numFmtId="0" fontId="8" fillId="0" borderId="22" xfId="0" applyFont="1" applyFill="1" applyBorder="1" applyAlignment="1">
      <alignment vertical="center" textRotation="255" wrapText="1"/>
    </xf>
    <xf numFmtId="0" fontId="8" fillId="0" borderId="22" xfId="0" applyFont="1" applyFill="1" applyBorder="1" applyAlignment="1">
      <alignment vertical="center" textRotation="255"/>
    </xf>
    <xf numFmtId="0" fontId="8" fillId="0" borderId="25" xfId="0" applyFont="1" applyFill="1" applyBorder="1" applyAlignment="1">
      <alignment vertical="distributed" textRotation="255" wrapText="1"/>
    </xf>
    <xf numFmtId="0" fontId="8" fillId="0" borderId="4" xfId="0" applyFont="1" applyBorder="1" applyAlignment="1">
      <alignment vertical="distributed" textRotation="255" wrapText="1"/>
    </xf>
    <xf numFmtId="0" fontId="8" fillId="0" borderId="9" xfId="0" applyFont="1" applyFill="1" applyBorder="1" applyAlignment="1">
      <alignment vertical="center" textRotation="255"/>
    </xf>
    <xf numFmtId="0" fontId="8" fillId="0" borderId="22" xfId="0" applyFont="1" applyBorder="1" applyAlignment="1">
      <alignment vertical="center" textRotation="255"/>
    </xf>
    <xf numFmtId="0" fontId="8" fillId="0" borderId="3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center" vertical="distributed" wrapText="1"/>
    </xf>
    <xf numFmtId="0" fontId="8" fillId="0" borderId="22" xfId="0" applyFont="1" applyFill="1" applyBorder="1" applyAlignment="1">
      <alignment horizontal="center" vertical="distributed" wrapText="1"/>
    </xf>
    <xf numFmtId="0" fontId="8" fillId="0" borderId="22" xfId="0" applyFont="1" applyFill="1" applyBorder="1" applyAlignment="1">
      <alignment horizontal="center" vertical="distributed"/>
    </xf>
    <xf numFmtId="178" fontId="8" fillId="0" borderId="32" xfId="0" applyNumberFormat="1" applyFont="1" applyFill="1" applyBorder="1" applyAlignment="1">
      <alignment vertical="distributed" textRotation="255"/>
    </xf>
    <xf numFmtId="178" fontId="8" fillId="0" borderId="22" xfId="0" applyNumberFormat="1" applyFont="1" applyFill="1" applyBorder="1" applyAlignment="1">
      <alignment vertical="distributed" textRotation="255"/>
    </xf>
    <xf numFmtId="178" fontId="8" fillId="0" borderId="33" xfId="0" applyNumberFormat="1" applyFont="1" applyFill="1" applyBorder="1" applyAlignment="1">
      <alignment vertical="distributed" textRotation="255"/>
    </xf>
    <xf numFmtId="0" fontId="8" fillId="0" borderId="3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 textRotation="255" shrinkToFit="1"/>
    </xf>
    <xf numFmtId="0" fontId="8" fillId="0" borderId="22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vertical="top" textRotation="255" wrapText="1"/>
    </xf>
    <xf numFmtId="0" fontId="4" fillId="0" borderId="22" xfId="0" applyFont="1" applyFill="1" applyBorder="1" applyAlignment="1">
      <alignment vertical="top" textRotation="255"/>
    </xf>
    <xf numFmtId="0" fontId="4" fillId="0" borderId="16" xfId="0" applyFont="1" applyFill="1" applyBorder="1" applyAlignment="1">
      <alignment vertical="top" textRotation="255"/>
    </xf>
    <xf numFmtId="0" fontId="4" fillId="0" borderId="22" xfId="0" applyFont="1" applyFill="1" applyBorder="1" applyAlignment="1">
      <alignment vertical="top" textRotation="255" wrapText="1"/>
    </xf>
    <xf numFmtId="0" fontId="7" fillId="0" borderId="23" xfId="0" applyFont="1" applyFill="1" applyBorder="1" applyAlignment="1">
      <alignment horizontal="center" vertical="center" textRotation="255" wrapText="1"/>
    </xf>
    <xf numFmtId="0" fontId="7" fillId="0" borderId="34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>
      <alignment horizontal="center" vertical="distributed" textRotation="255" wrapText="1"/>
    </xf>
    <xf numFmtId="0" fontId="8" fillId="0" borderId="36" xfId="0" applyFont="1" applyFill="1" applyBorder="1" applyAlignment="1">
      <alignment horizontal="center" vertical="distributed" textRotation="255"/>
    </xf>
    <xf numFmtId="0" fontId="8" fillId="0" borderId="2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57" fontId="8" fillId="0" borderId="5" xfId="0" applyNumberFormat="1" applyFont="1" applyFill="1" applyBorder="1" applyAlignment="1">
      <alignment horizontal="center" vertical="distributed" textRotation="255" wrapText="1"/>
    </xf>
    <xf numFmtId="0" fontId="8" fillId="0" borderId="6" xfId="0" applyFont="1" applyBorder="1" applyAlignment="1">
      <alignment horizontal="center" vertical="distributed" textRotation="255"/>
    </xf>
    <xf numFmtId="57" fontId="8" fillId="0" borderId="34" xfId="0" applyNumberFormat="1" applyFont="1" applyFill="1" applyBorder="1" applyAlignment="1">
      <alignment horizontal="center" vertical="distributed" textRotation="255"/>
    </xf>
    <xf numFmtId="0" fontId="8" fillId="0" borderId="37" xfId="0" applyFont="1" applyBorder="1" applyAlignment="1">
      <alignment horizontal="center" vertical="distributed" textRotation="255"/>
    </xf>
    <xf numFmtId="57" fontId="8" fillId="0" borderId="32" xfId="0" applyNumberFormat="1" applyFont="1" applyFill="1" applyBorder="1" applyAlignment="1">
      <alignment horizontal="right" vertical="center" textRotation="255"/>
    </xf>
    <xf numFmtId="57" fontId="8" fillId="0" borderId="22" xfId="0" applyNumberFormat="1" applyFont="1" applyFill="1" applyBorder="1" applyAlignment="1">
      <alignment horizontal="right" vertical="center" textRotation="255"/>
    </xf>
    <xf numFmtId="0" fontId="8" fillId="0" borderId="32" xfId="0" applyFont="1" applyFill="1" applyBorder="1" applyAlignment="1">
      <alignment horizontal="center" vertical="distributed" textRotation="255" wrapText="1"/>
    </xf>
    <xf numFmtId="0" fontId="0" fillId="0" borderId="22" xfId="0" applyBorder="1" applyAlignment="1">
      <alignment horizontal="center" vertical="distributed"/>
    </xf>
    <xf numFmtId="0" fontId="8" fillId="0" borderId="2" xfId="0" applyFont="1" applyFill="1" applyBorder="1" applyAlignment="1">
      <alignment horizontal="center" vertical="distributed" wrapText="1"/>
    </xf>
    <xf numFmtId="0" fontId="8" fillId="0" borderId="0" xfId="0" applyFont="1" applyBorder="1" applyAlignment="1">
      <alignment horizontal="center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90"/>
  <sheetViews>
    <sheetView tabSelected="1" zoomScale="75" zoomScaleNormal="75" zoomScaleSheetLayoutView="75" workbookViewId="0" topLeftCell="D1">
      <pane ySplit="4" topLeftCell="BM5" activePane="bottomLeft" state="frozen"/>
      <selection pane="topLeft" activeCell="A1" sqref="A1"/>
      <selection pane="bottomLeft" activeCell="X143" sqref="X143"/>
    </sheetView>
  </sheetViews>
  <sheetFormatPr defaultColWidth="9.140625" defaultRowHeight="12"/>
  <cols>
    <col min="1" max="1" width="6.8515625" style="11" hidden="1" customWidth="1"/>
    <col min="2" max="2" width="8.00390625" style="11" hidden="1" customWidth="1"/>
    <col min="3" max="3" width="14.140625" style="11" hidden="1" customWidth="1"/>
    <col min="4" max="4" width="36.57421875" style="11" customWidth="1"/>
    <col min="5" max="5" width="14.57421875" style="92" customWidth="1"/>
    <col min="6" max="6" width="11.57421875" style="92" customWidth="1"/>
    <col min="7" max="7" width="15.7109375" style="93" hidden="1" customWidth="1"/>
    <col min="8" max="8" width="32.421875" style="11" customWidth="1"/>
    <col min="9" max="9" width="10.140625" style="11" hidden="1" customWidth="1"/>
    <col min="10" max="10" width="4.8515625" style="123" customWidth="1"/>
    <col min="11" max="11" width="4.28125" style="11" hidden="1" customWidth="1"/>
    <col min="12" max="12" width="7.28125" style="11" hidden="1" customWidth="1"/>
    <col min="13" max="13" width="7.7109375" style="11" hidden="1" customWidth="1"/>
    <col min="14" max="14" width="18.57421875" style="11" hidden="1" customWidth="1"/>
    <col min="15" max="15" width="3.57421875" style="11" hidden="1" customWidth="1"/>
    <col min="16" max="16" width="4.28125" style="11" hidden="1" customWidth="1"/>
    <col min="17" max="17" width="7.7109375" style="11" hidden="1" customWidth="1"/>
    <col min="18" max="18" width="6.140625" style="11" hidden="1" customWidth="1"/>
    <col min="19" max="19" width="4.421875" style="11" hidden="1" customWidth="1"/>
    <col min="20" max="20" width="3.140625" style="11" hidden="1" customWidth="1"/>
    <col min="21" max="21" width="5.140625" style="11" hidden="1" customWidth="1"/>
    <col min="22" max="22" width="4.421875" style="94" customWidth="1"/>
    <col min="23" max="23" width="3.57421875" style="11" hidden="1" customWidth="1"/>
    <col min="24" max="25" width="7.28125" style="11" customWidth="1"/>
    <col min="26" max="26" width="5.28125" style="11" hidden="1" customWidth="1"/>
    <col min="27" max="27" width="6.28125" style="129" customWidth="1"/>
    <col min="28" max="29" width="6.00390625" style="11" customWidth="1"/>
    <col min="30" max="30" width="4.7109375" style="11" hidden="1" customWidth="1"/>
    <col min="31" max="31" width="5.28125" style="11" hidden="1" customWidth="1"/>
    <col min="32" max="32" width="5.140625" style="11" hidden="1" customWidth="1"/>
    <col min="33" max="33" width="5.421875" style="11" hidden="1" customWidth="1"/>
    <col min="34" max="34" width="0.2890625" style="11" hidden="1" customWidth="1"/>
    <col min="35" max="35" width="4.8515625" style="11" customWidth="1"/>
    <col min="36" max="37" width="4.00390625" style="11" hidden="1" customWidth="1"/>
    <col min="38" max="38" width="5.00390625" style="11" customWidth="1"/>
    <col min="39" max="41" width="3.140625" style="11" hidden="1" customWidth="1"/>
    <col min="42" max="42" width="2.8515625" style="11" hidden="1" customWidth="1"/>
    <col min="43" max="43" width="4.00390625" style="11" hidden="1" customWidth="1"/>
    <col min="44" max="44" width="3.57421875" style="11" hidden="1" customWidth="1"/>
    <col min="45" max="46" width="3.7109375" style="11" hidden="1" customWidth="1"/>
    <col min="47" max="52" width="3.28125" style="11" hidden="1" customWidth="1"/>
    <col min="53" max="53" width="7.7109375" style="11" hidden="1" customWidth="1"/>
    <col min="54" max="54" width="4.7109375" style="2" customWidth="1"/>
    <col min="55" max="55" width="4.421875" style="11" customWidth="1"/>
    <col min="56" max="57" width="4.421875" style="2" customWidth="1"/>
    <col min="58" max="58" width="12.57421875" style="11" customWidth="1"/>
    <col min="59" max="59" width="9.140625" style="11" customWidth="1"/>
    <col min="60" max="63" width="9.140625" style="11" hidden="1" customWidth="1"/>
    <col min="64" max="16384" width="9.140625" style="11" customWidth="1"/>
  </cols>
  <sheetData>
    <row r="1" spans="1:58" s="2" customFormat="1" ht="30" customHeight="1" thickBot="1">
      <c r="A1" s="1"/>
      <c r="B1" s="1"/>
      <c r="D1" s="97" t="s">
        <v>579</v>
      </c>
      <c r="E1" s="98"/>
      <c r="F1" s="98"/>
      <c r="G1" s="98"/>
      <c r="H1" s="98"/>
      <c r="I1" s="98"/>
      <c r="J1" s="119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24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</row>
    <row r="2" spans="1:63" ht="96" customHeight="1">
      <c r="A2" s="205" t="s">
        <v>59</v>
      </c>
      <c r="B2" s="205" t="s">
        <v>60</v>
      </c>
      <c r="C2" s="209" t="s">
        <v>61</v>
      </c>
      <c r="D2" s="212" t="s">
        <v>62</v>
      </c>
      <c r="E2" s="217" t="s">
        <v>63</v>
      </c>
      <c r="F2" s="218"/>
      <c r="G2" s="221" t="s">
        <v>64</v>
      </c>
      <c r="H2" s="223" t="s">
        <v>65</v>
      </c>
      <c r="I2" s="3" t="s">
        <v>66</v>
      </c>
      <c r="J2" s="225" t="s">
        <v>67</v>
      </c>
      <c r="K2" s="4"/>
      <c r="L2" s="4"/>
      <c r="M2" s="5"/>
      <c r="N2" s="214" t="s">
        <v>68</v>
      </c>
      <c r="O2" s="215"/>
      <c r="P2" s="215"/>
      <c r="Q2" s="215"/>
      <c r="R2" s="216"/>
      <c r="S2" s="192" t="s">
        <v>69</v>
      </c>
      <c r="T2" s="192" t="s">
        <v>70</v>
      </c>
      <c r="U2" s="192" t="s">
        <v>71</v>
      </c>
      <c r="V2" s="194" t="s">
        <v>72</v>
      </c>
      <c r="W2" s="192" t="s">
        <v>73</v>
      </c>
      <c r="X2" s="203" t="s">
        <v>74</v>
      </c>
      <c r="Y2" s="203" t="s">
        <v>75</v>
      </c>
      <c r="Z2" s="185" t="s">
        <v>76</v>
      </c>
      <c r="AA2" s="197" t="s">
        <v>686</v>
      </c>
      <c r="AB2" s="6" t="s">
        <v>77</v>
      </c>
      <c r="AC2" s="7" t="s">
        <v>78</v>
      </c>
      <c r="AD2" s="8"/>
      <c r="AE2" s="9"/>
      <c r="AF2" s="10"/>
      <c r="AG2" s="8"/>
      <c r="AH2" s="10"/>
      <c r="AI2" s="194" t="s">
        <v>79</v>
      </c>
      <c r="AJ2" s="200" t="s">
        <v>80</v>
      </c>
      <c r="AK2" s="200" t="s">
        <v>81</v>
      </c>
      <c r="AL2" s="194" t="s">
        <v>82</v>
      </c>
      <c r="AM2" s="192" t="s">
        <v>83</v>
      </c>
      <c r="AN2" s="192" t="s">
        <v>84</v>
      </c>
      <c r="AO2" s="192" t="s">
        <v>85</v>
      </c>
      <c r="AP2" s="185" t="s">
        <v>86</v>
      </c>
      <c r="AQ2" s="185"/>
      <c r="AR2" s="192" t="s">
        <v>87</v>
      </c>
      <c r="AS2" s="192" t="s">
        <v>88</v>
      </c>
      <c r="AT2" s="192" t="s">
        <v>89</v>
      </c>
      <c r="AU2" s="179" t="s">
        <v>90</v>
      </c>
      <c r="AV2" s="180"/>
      <c r="AW2" s="181"/>
      <c r="AX2" s="179" t="s">
        <v>91</v>
      </c>
      <c r="AY2" s="180"/>
      <c r="AZ2" s="181"/>
      <c r="BA2" s="185" t="s">
        <v>92</v>
      </c>
      <c r="BB2" s="188" t="s">
        <v>93</v>
      </c>
      <c r="BC2" s="189"/>
      <c r="BD2" s="175" t="s">
        <v>94</v>
      </c>
      <c r="BE2" s="176"/>
      <c r="BF2" s="177" t="s">
        <v>95</v>
      </c>
      <c r="BH2" s="164" t="s">
        <v>96</v>
      </c>
      <c r="BI2" s="164" t="s">
        <v>97</v>
      </c>
      <c r="BJ2" s="164" t="s">
        <v>98</v>
      </c>
      <c r="BK2" s="164" t="s">
        <v>99</v>
      </c>
    </row>
    <row r="3" spans="1:63" ht="17.25" customHeight="1">
      <c r="A3" s="206"/>
      <c r="B3" s="208"/>
      <c r="C3" s="210"/>
      <c r="D3" s="213"/>
      <c r="E3" s="219"/>
      <c r="F3" s="220"/>
      <c r="G3" s="222"/>
      <c r="H3" s="224"/>
      <c r="I3" s="12"/>
      <c r="J3" s="226"/>
      <c r="K3" s="165" t="s">
        <v>100</v>
      </c>
      <c r="L3" s="167" t="s">
        <v>101</v>
      </c>
      <c r="M3" s="168"/>
      <c r="N3" s="169" t="s">
        <v>102</v>
      </c>
      <c r="O3" s="165" t="s">
        <v>103</v>
      </c>
      <c r="P3" s="165" t="s">
        <v>100</v>
      </c>
      <c r="Q3" s="167" t="s">
        <v>104</v>
      </c>
      <c r="R3" s="168"/>
      <c r="S3" s="193"/>
      <c r="T3" s="193"/>
      <c r="U3" s="193"/>
      <c r="V3" s="195"/>
      <c r="W3" s="170"/>
      <c r="X3" s="204"/>
      <c r="Y3" s="204"/>
      <c r="Z3" s="186"/>
      <c r="AA3" s="198"/>
      <c r="AB3" s="171" t="s">
        <v>105</v>
      </c>
      <c r="AC3" s="172"/>
      <c r="AD3" s="13" t="s">
        <v>106</v>
      </c>
      <c r="AE3" s="14"/>
      <c r="AF3" s="15"/>
      <c r="AG3" s="13" t="s">
        <v>107</v>
      </c>
      <c r="AH3" s="16"/>
      <c r="AI3" s="195"/>
      <c r="AJ3" s="201"/>
      <c r="AK3" s="201"/>
      <c r="AL3" s="195"/>
      <c r="AM3" s="193"/>
      <c r="AN3" s="193"/>
      <c r="AO3" s="193"/>
      <c r="AP3" s="186"/>
      <c r="AQ3" s="186"/>
      <c r="AR3" s="193"/>
      <c r="AS3" s="193"/>
      <c r="AT3" s="193"/>
      <c r="AU3" s="182"/>
      <c r="AV3" s="183"/>
      <c r="AW3" s="184"/>
      <c r="AX3" s="182"/>
      <c r="AY3" s="183"/>
      <c r="AZ3" s="184"/>
      <c r="BA3" s="186"/>
      <c r="BB3" s="173" t="s">
        <v>108</v>
      </c>
      <c r="BC3" s="190" t="s">
        <v>109</v>
      </c>
      <c r="BD3" s="173" t="s">
        <v>108</v>
      </c>
      <c r="BE3" s="173" t="s">
        <v>109</v>
      </c>
      <c r="BF3" s="178"/>
      <c r="BH3" s="164"/>
      <c r="BI3" s="164"/>
      <c r="BJ3" s="164"/>
      <c r="BK3" s="164"/>
    </row>
    <row r="4" spans="1:63" ht="27" customHeight="1" thickBot="1">
      <c r="A4" s="207"/>
      <c r="B4" s="207"/>
      <c r="C4" s="211"/>
      <c r="D4" s="213"/>
      <c r="E4" s="219"/>
      <c r="F4" s="220"/>
      <c r="G4" s="222"/>
      <c r="H4" s="224"/>
      <c r="I4" s="12"/>
      <c r="J4" s="226"/>
      <c r="K4" s="166"/>
      <c r="L4" s="133" t="s">
        <v>110</v>
      </c>
      <c r="M4" s="133" t="s">
        <v>111</v>
      </c>
      <c r="N4" s="170"/>
      <c r="O4" s="166"/>
      <c r="P4" s="166"/>
      <c r="Q4" s="133" t="s">
        <v>110</v>
      </c>
      <c r="R4" s="133" t="s">
        <v>111</v>
      </c>
      <c r="S4" s="170"/>
      <c r="T4" s="170"/>
      <c r="U4" s="170"/>
      <c r="V4" s="196"/>
      <c r="W4" s="170"/>
      <c r="X4" s="204"/>
      <c r="Y4" s="204"/>
      <c r="Z4" s="187"/>
      <c r="AA4" s="199"/>
      <c r="AB4" s="17" t="s">
        <v>112</v>
      </c>
      <c r="AC4" s="17" t="s">
        <v>113</v>
      </c>
      <c r="AD4" s="134" t="s">
        <v>114</v>
      </c>
      <c r="AE4" s="116" t="s">
        <v>115</v>
      </c>
      <c r="AF4" s="116" t="s">
        <v>113</v>
      </c>
      <c r="AG4" s="116" t="s">
        <v>112</v>
      </c>
      <c r="AH4" s="116" t="s">
        <v>113</v>
      </c>
      <c r="AI4" s="196"/>
      <c r="AJ4" s="202"/>
      <c r="AK4" s="202"/>
      <c r="AL4" s="196"/>
      <c r="AM4" s="170"/>
      <c r="AN4" s="170"/>
      <c r="AO4" s="170"/>
      <c r="AP4" s="187"/>
      <c r="AQ4" s="187"/>
      <c r="AR4" s="170"/>
      <c r="AS4" s="170"/>
      <c r="AT4" s="170"/>
      <c r="AU4" s="115" t="s">
        <v>116</v>
      </c>
      <c r="AV4" s="115" t="s">
        <v>117</v>
      </c>
      <c r="AW4" s="115" t="s">
        <v>118</v>
      </c>
      <c r="AX4" s="115" t="s">
        <v>116</v>
      </c>
      <c r="AY4" s="115" t="s">
        <v>117</v>
      </c>
      <c r="AZ4" s="115" t="s">
        <v>118</v>
      </c>
      <c r="BA4" s="187"/>
      <c r="BB4" s="174"/>
      <c r="BC4" s="191"/>
      <c r="BD4" s="174"/>
      <c r="BE4" s="174"/>
      <c r="BF4" s="178"/>
      <c r="BH4" s="164"/>
      <c r="BI4" s="164"/>
      <c r="BJ4" s="164"/>
      <c r="BK4" s="164"/>
    </row>
    <row r="5" spans="1:63" s="27" customFormat="1" ht="24" customHeight="1">
      <c r="A5" s="19">
        <v>28</v>
      </c>
      <c r="B5" s="19">
        <v>101</v>
      </c>
      <c r="C5" s="20">
        <v>3</v>
      </c>
      <c r="D5" s="135" t="s">
        <v>128</v>
      </c>
      <c r="E5" s="136">
        <v>38419</v>
      </c>
      <c r="F5" s="137" t="s">
        <v>369</v>
      </c>
      <c r="G5" s="138">
        <v>37558</v>
      </c>
      <c r="H5" s="139" t="s">
        <v>159</v>
      </c>
      <c r="I5" s="139"/>
      <c r="J5" s="140">
        <v>4</v>
      </c>
      <c r="K5" s="139">
        <v>3</v>
      </c>
      <c r="L5" s="139">
        <v>101</v>
      </c>
      <c r="M5" s="139">
        <v>1001</v>
      </c>
      <c r="N5" s="139"/>
      <c r="O5" s="139"/>
      <c r="P5" s="139"/>
      <c r="Q5" s="139"/>
      <c r="R5" s="139"/>
      <c r="S5" s="139">
        <v>4</v>
      </c>
      <c r="T5" s="139">
        <v>103</v>
      </c>
      <c r="U5" s="139">
        <v>1</v>
      </c>
      <c r="V5" s="141" t="s">
        <v>129</v>
      </c>
      <c r="W5" s="139">
        <v>1</v>
      </c>
      <c r="X5" s="142">
        <v>4.6</v>
      </c>
      <c r="Y5" s="163">
        <v>1</v>
      </c>
      <c r="Z5" s="139"/>
      <c r="AA5" s="142">
        <v>1.5</v>
      </c>
      <c r="AB5" s="143">
        <v>68</v>
      </c>
      <c r="AC5" s="143">
        <v>65</v>
      </c>
      <c r="AD5" s="139"/>
      <c r="AE5" s="139"/>
      <c r="AF5" s="139"/>
      <c r="AG5" s="139">
        <v>69</v>
      </c>
      <c r="AH5" s="139">
        <v>61</v>
      </c>
      <c r="AI5" s="139">
        <v>1</v>
      </c>
      <c r="AJ5" s="139">
        <v>0</v>
      </c>
      <c r="AK5" s="139">
        <v>0</v>
      </c>
      <c r="AL5" s="139">
        <v>4</v>
      </c>
      <c r="AM5" s="139">
        <v>0</v>
      </c>
      <c r="AN5" s="139">
        <v>0</v>
      </c>
      <c r="AO5" s="139">
        <v>3</v>
      </c>
      <c r="AP5" s="139">
        <v>1</v>
      </c>
      <c r="AQ5" s="139">
        <v>3</v>
      </c>
      <c r="AR5" s="139">
        <v>2</v>
      </c>
      <c r="AS5" s="139"/>
      <c r="AT5" s="139"/>
      <c r="AU5" s="139"/>
      <c r="AV5" s="139"/>
      <c r="AW5" s="139"/>
      <c r="AX5" s="139"/>
      <c r="AY5" s="139"/>
      <c r="AZ5" s="139"/>
      <c r="BA5" s="139"/>
      <c r="BB5" s="141" t="str">
        <f>IF(AB5&lt;=70.4,"○","×")</f>
        <v>○</v>
      </c>
      <c r="BC5" s="141" t="str">
        <f>IF(AC5&lt;=65.4,"○","×")</f>
        <v>○</v>
      </c>
      <c r="BD5" s="141" t="s">
        <v>130</v>
      </c>
      <c r="BE5" s="141" t="s">
        <v>130</v>
      </c>
      <c r="BF5" s="144" t="s">
        <v>123</v>
      </c>
      <c r="BG5" s="26"/>
      <c r="BH5" s="26">
        <f>IF(AND(BB5="○",BC5="○"),1,0)</f>
        <v>1</v>
      </c>
      <c r="BI5" s="26">
        <f>IF(AND(BB5="○",BC5="×"),1,0)</f>
        <v>0</v>
      </c>
      <c r="BJ5" s="26">
        <f>IF(AND(BB5="×",BC5="○"),1,0)</f>
        <v>0</v>
      </c>
      <c r="BK5" s="26">
        <f>IF(AND(BB5="×",BC5="×"),1,0)</f>
        <v>0</v>
      </c>
    </row>
    <row r="6" spans="1:63" s="27" customFormat="1" ht="32.25" customHeight="1">
      <c r="A6" s="19">
        <v>28</v>
      </c>
      <c r="B6" s="19">
        <v>101</v>
      </c>
      <c r="C6" s="20">
        <v>1</v>
      </c>
      <c r="D6" s="28" t="s">
        <v>119</v>
      </c>
      <c r="E6" s="29">
        <v>38419</v>
      </c>
      <c r="F6" s="30" t="s">
        <v>369</v>
      </c>
      <c r="G6" s="21">
        <v>37410</v>
      </c>
      <c r="H6" s="22" t="s">
        <v>451</v>
      </c>
      <c r="I6" s="22"/>
      <c r="J6" s="34" t="s">
        <v>477</v>
      </c>
      <c r="K6" s="23">
        <v>2</v>
      </c>
      <c r="L6" s="23">
        <v>101</v>
      </c>
      <c r="M6" s="23">
        <v>501</v>
      </c>
      <c r="N6" s="23" t="s">
        <v>120</v>
      </c>
      <c r="O6" s="23">
        <v>6</v>
      </c>
      <c r="P6" s="23">
        <v>3</v>
      </c>
      <c r="Q6" s="23">
        <v>101</v>
      </c>
      <c r="R6" s="23">
        <v>1018</v>
      </c>
      <c r="S6" s="23">
        <v>6</v>
      </c>
      <c r="T6" s="23">
        <v>101</v>
      </c>
      <c r="U6" s="23">
        <v>1</v>
      </c>
      <c r="V6" s="31" t="s">
        <v>121</v>
      </c>
      <c r="W6" s="23">
        <v>1</v>
      </c>
      <c r="X6" s="118">
        <v>10.8</v>
      </c>
      <c r="Y6" s="117">
        <v>1.5</v>
      </c>
      <c r="Z6" s="23">
        <v>7.5</v>
      </c>
      <c r="AA6" s="117">
        <v>2.1</v>
      </c>
      <c r="AB6" s="32">
        <v>63.9</v>
      </c>
      <c r="AC6" s="32">
        <v>60.9</v>
      </c>
      <c r="AD6" s="23"/>
      <c r="AE6" s="23"/>
      <c r="AF6" s="23"/>
      <c r="AG6" s="23">
        <v>61</v>
      </c>
      <c r="AH6" s="23">
        <v>56</v>
      </c>
      <c r="AI6" s="34" t="s">
        <v>476</v>
      </c>
      <c r="AJ6" s="23">
        <v>1</v>
      </c>
      <c r="AK6" s="23">
        <v>3</v>
      </c>
      <c r="AL6" s="23">
        <v>3</v>
      </c>
      <c r="AM6" s="23">
        <v>0</v>
      </c>
      <c r="AN6" s="23">
        <v>0</v>
      </c>
      <c r="AO6" s="23">
        <v>3</v>
      </c>
      <c r="AP6" s="23">
        <v>1</v>
      </c>
      <c r="AQ6" s="23">
        <v>3</v>
      </c>
      <c r="AR6" s="23">
        <v>2</v>
      </c>
      <c r="AS6" s="23"/>
      <c r="AT6" s="23"/>
      <c r="AU6" s="23"/>
      <c r="AV6" s="23"/>
      <c r="AW6" s="24"/>
      <c r="AX6" s="23"/>
      <c r="AY6" s="23"/>
      <c r="AZ6" s="23"/>
      <c r="BA6" s="23"/>
      <c r="BB6" s="31" t="str">
        <f>IF(AB6&lt;=70.4,"○","×")</f>
        <v>○</v>
      </c>
      <c r="BC6" s="31" t="str">
        <f>IF(AC6&lt;=65.4,"○","×")</f>
        <v>○</v>
      </c>
      <c r="BD6" s="31" t="s">
        <v>122</v>
      </c>
      <c r="BE6" s="31" t="s">
        <v>122</v>
      </c>
      <c r="BF6" s="33" t="s">
        <v>123</v>
      </c>
      <c r="BG6" s="26"/>
      <c r="BH6" s="26">
        <f aca="true" t="shared" si="0" ref="BH6:BH65">IF(AND(BB6="○",BC6="○"),1,0)</f>
        <v>1</v>
      </c>
      <c r="BI6" s="26">
        <f aca="true" t="shared" si="1" ref="BI6:BI65">IF(AND(BB6="○",BC6="×"),1,0)</f>
        <v>0</v>
      </c>
      <c r="BJ6" s="26">
        <f aca="true" t="shared" si="2" ref="BJ6:BJ65">IF(AND(BB6="×",BC6="○"),1,0)</f>
        <v>0</v>
      </c>
      <c r="BK6" s="26">
        <f aca="true" t="shared" si="3" ref="BK6:BK65">IF(AND(BB6="×",BC6="×"),1,0)</f>
        <v>0</v>
      </c>
    </row>
    <row r="7" spans="1:63" s="27" customFormat="1" ht="33" customHeight="1">
      <c r="A7" s="19">
        <v>28</v>
      </c>
      <c r="B7" s="19">
        <v>101</v>
      </c>
      <c r="C7" s="20">
        <v>4</v>
      </c>
      <c r="D7" s="74" t="s">
        <v>131</v>
      </c>
      <c r="E7" s="41">
        <v>38413</v>
      </c>
      <c r="F7" s="130" t="s">
        <v>407</v>
      </c>
      <c r="G7" s="131">
        <v>36681</v>
      </c>
      <c r="H7" s="132" t="s">
        <v>451</v>
      </c>
      <c r="I7" s="132"/>
      <c r="J7" s="34" t="s">
        <v>477</v>
      </c>
      <c r="K7" s="23">
        <v>2</v>
      </c>
      <c r="L7" s="23">
        <v>101</v>
      </c>
      <c r="M7" s="23">
        <v>501</v>
      </c>
      <c r="N7" s="23" t="s">
        <v>120</v>
      </c>
      <c r="O7" s="23">
        <v>8</v>
      </c>
      <c r="P7" s="23">
        <v>3</v>
      </c>
      <c r="Q7" s="23">
        <v>101</v>
      </c>
      <c r="R7" s="23">
        <v>1018</v>
      </c>
      <c r="S7" s="23">
        <v>12</v>
      </c>
      <c r="T7" s="23">
        <v>104</v>
      </c>
      <c r="U7" s="23">
        <v>1</v>
      </c>
      <c r="V7" s="31" t="s">
        <v>132</v>
      </c>
      <c r="W7" s="23">
        <v>1</v>
      </c>
      <c r="X7" s="117">
        <v>10.9</v>
      </c>
      <c r="Y7" s="61">
        <v>0</v>
      </c>
      <c r="Z7" s="23"/>
      <c r="AA7" s="117">
        <v>1.5</v>
      </c>
      <c r="AB7" s="32">
        <v>67</v>
      </c>
      <c r="AC7" s="32">
        <v>64</v>
      </c>
      <c r="AD7" s="23"/>
      <c r="AE7" s="23"/>
      <c r="AF7" s="23"/>
      <c r="AG7" s="23">
        <v>65</v>
      </c>
      <c r="AH7" s="23">
        <v>58</v>
      </c>
      <c r="AI7" s="34" t="s">
        <v>476</v>
      </c>
      <c r="AJ7" s="23">
        <v>1</v>
      </c>
      <c r="AK7" s="23">
        <v>3</v>
      </c>
      <c r="AL7" s="23">
        <v>5</v>
      </c>
      <c r="AM7" s="23">
        <v>0</v>
      </c>
      <c r="AN7" s="23">
        <v>0</v>
      </c>
      <c r="AO7" s="23">
        <v>3</v>
      </c>
      <c r="AP7" s="23">
        <v>1</v>
      </c>
      <c r="AQ7" s="23">
        <v>3</v>
      </c>
      <c r="AR7" s="23">
        <v>2</v>
      </c>
      <c r="AS7" s="23"/>
      <c r="AT7" s="23"/>
      <c r="AU7" s="22" t="s">
        <v>133</v>
      </c>
      <c r="AV7" s="22" t="s">
        <v>133</v>
      </c>
      <c r="AW7" s="23"/>
      <c r="AX7" s="23"/>
      <c r="AY7" s="23"/>
      <c r="AZ7" s="23"/>
      <c r="BA7" s="23"/>
      <c r="BB7" s="31" t="str">
        <f>IF(AB7&lt;=70.4,"○","×")</f>
        <v>○</v>
      </c>
      <c r="BC7" s="31" t="str">
        <f>IF(AC7&lt;=65.4,"○","×")</f>
        <v>○</v>
      </c>
      <c r="BD7" s="31" t="s">
        <v>122</v>
      </c>
      <c r="BE7" s="31" t="s">
        <v>122</v>
      </c>
      <c r="BF7" s="33" t="s">
        <v>123</v>
      </c>
      <c r="BG7" s="26"/>
      <c r="BH7" s="26">
        <f>IF(AND(BB7="○",BC7="○"),1,0)</f>
        <v>1</v>
      </c>
      <c r="BI7" s="26">
        <f>IF(AND(BB7="○",BC7="×"),1,0)</f>
        <v>0</v>
      </c>
      <c r="BJ7" s="26">
        <f>IF(AND(BB7="×",BC7="○"),1,0)</f>
        <v>0</v>
      </c>
      <c r="BK7" s="26">
        <f>IF(AND(BB7="×",BC7="×"),1,0)</f>
        <v>0</v>
      </c>
    </row>
    <row r="8" spans="1:63" s="27" customFormat="1" ht="33" customHeight="1">
      <c r="A8" s="19">
        <v>28</v>
      </c>
      <c r="B8" s="19">
        <v>101</v>
      </c>
      <c r="C8" s="20">
        <v>5</v>
      </c>
      <c r="D8" s="28" t="s">
        <v>346</v>
      </c>
      <c r="E8" s="29">
        <v>38139</v>
      </c>
      <c r="F8" s="30" t="s">
        <v>458</v>
      </c>
      <c r="G8" s="63">
        <v>37411</v>
      </c>
      <c r="H8" s="22" t="s">
        <v>451</v>
      </c>
      <c r="I8" s="22"/>
      <c r="J8" s="34" t="s">
        <v>477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31" t="s">
        <v>132</v>
      </c>
      <c r="W8" s="23"/>
      <c r="X8" s="117">
        <v>10.9</v>
      </c>
      <c r="Y8" s="61">
        <v>0</v>
      </c>
      <c r="Z8" s="23"/>
      <c r="AA8" s="117">
        <v>1.5</v>
      </c>
      <c r="AB8" s="32">
        <v>63</v>
      </c>
      <c r="AC8" s="32">
        <v>60</v>
      </c>
      <c r="AD8" s="23"/>
      <c r="AE8" s="23"/>
      <c r="AF8" s="23"/>
      <c r="AG8" s="23"/>
      <c r="AH8" s="23"/>
      <c r="AI8" s="34" t="s">
        <v>476</v>
      </c>
      <c r="AJ8" s="23"/>
      <c r="AK8" s="23"/>
      <c r="AL8" s="23">
        <v>5</v>
      </c>
      <c r="AM8" s="23"/>
      <c r="AN8" s="23"/>
      <c r="AO8" s="23"/>
      <c r="AP8" s="23"/>
      <c r="AQ8" s="23"/>
      <c r="AR8" s="23"/>
      <c r="AS8" s="23"/>
      <c r="AT8" s="23"/>
      <c r="AU8" s="22"/>
      <c r="AV8" s="22"/>
      <c r="AW8" s="23"/>
      <c r="AX8" s="23"/>
      <c r="AY8" s="23"/>
      <c r="AZ8" s="23"/>
      <c r="BA8" s="23"/>
      <c r="BB8" s="31" t="str">
        <f>IF(AB8&lt;=70.4,"○","×")</f>
        <v>○</v>
      </c>
      <c r="BC8" s="31" t="str">
        <f>IF(AC8&lt;=65.4,"○","×")</f>
        <v>○</v>
      </c>
      <c r="BD8" s="31" t="s">
        <v>122</v>
      </c>
      <c r="BE8" s="31" t="s">
        <v>122</v>
      </c>
      <c r="BF8" s="33" t="s">
        <v>212</v>
      </c>
      <c r="BG8" s="26"/>
      <c r="BH8" s="26">
        <f>IF(AND(BB8="○",BC8="○"),1,0)</f>
        <v>1</v>
      </c>
      <c r="BI8" s="26">
        <f>IF(AND(BB8="○",BC8="×"),1,0)</f>
        <v>0</v>
      </c>
      <c r="BJ8" s="26">
        <f>IF(AND(BB8="×",BC8="○"),1,0)</f>
        <v>0</v>
      </c>
      <c r="BK8" s="26">
        <f>IF(AND(BB8="×",BC8="×"),1,0)</f>
        <v>0</v>
      </c>
    </row>
    <row r="9" spans="1:63" s="27" customFormat="1" ht="24" customHeight="1">
      <c r="A9" s="19">
        <v>28</v>
      </c>
      <c r="B9" s="19">
        <v>101</v>
      </c>
      <c r="C9" s="20">
        <v>2</v>
      </c>
      <c r="D9" s="28" t="s">
        <v>124</v>
      </c>
      <c r="E9" s="29">
        <v>38426</v>
      </c>
      <c r="F9" s="30" t="s">
        <v>409</v>
      </c>
      <c r="G9" s="21">
        <v>37558</v>
      </c>
      <c r="H9" s="23" t="s">
        <v>125</v>
      </c>
      <c r="I9" s="23"/>
      <c r="J9" s="36">
        <v>4</v>
      </c>
      <c r="K9" s="23">
        <v>5</v>
      </c>
      <c r="L9" s="23">
        <v>101</v>
      </c>
      <c r="M9" s="23">
        <v>7008</v>
      </c>
      <c r="N9" s="23"/>
      <c r="O9" s="23"/>
      <c r="P9" s="23"/>
      <c r="Q9" s="23"/>
      <c r="R9" s="23"/>
      <c r="S9" s="23">
        <v>4</v>
      </c>
      <c r="T9" s="23">
        <v>102</v>
      </c>
      <c r="U9" s="23">
        <v>1</v>
      </c>
      <c r="V9" s="31" t="s">
        <v>126</v>
      </c>
      <c r="W9" s="23">
        <v>1</v>
      </c>
      <c r="X9" s="61">
        <v>10</v>
      </c>
      <c r="Y9" s="117">
        <v>0.5</v>
      </c>
      <c r="Z9" s="23">
        <v>9.2</v>
      </c>
      <c r="AA9" s="117">
        <v>1.8</v>
      </c>
      <c r="AB9" s="32">
        <v>65</v>
      </c>
      <c r="AC9" s="32">
        <v>60</v>
      </c>
      <c r="AD9" s="23"/>
      <c r="AE9" s="23"/>
      <c r="AF9" s="23"/>
      <c r="AG9" s="23">
        <v>63</v>
      </c>
      <c r="AH9" s="23">
        <v>50</v>
      </c>
      <c r="AI9" s="23">
        <v>1</v>
      </c>
      <c r="AJ9" s="23">
        <v>0</v>
      </c>
      <c r="AK9" s="23">
        <v>0</v>
      </c>
      <c r="AL9" s="23">
        <v>2</v>
      </c>
      <c r="AM9" s="23">
        <v>0</v>
      </c>
      <c r="AN9" s="23">
        <v>0</v>
      </c>
      <c r="AO9" s="23">
        <v>3</v>
      </c>
      <c r="AP9" s="23">
        <v>1</v>
      </c>
      <c r="AQ9" s="23">
        <v>3</v>
      </c>
      <c r="AR9" s="23">
        <v>2</v>
      </c>
      <c r="AS9" s="23"/>
      <c r="AT9" s="23"/>
      <c r="AU9" s="23"/>
      <c r="AV9" s="23"/>
      <c r="AW9" s="23"/>
      <c r="AX9" s="23"/>
      <c r="AY9" s="23"/>
      <c r="AZ9" s="23"/>
      <c r="BA9" s="23"/>
      <c r="BB9" s="31" t="str">
        <f aca="true" t="shared" si="4" ref="BB9:BB33">IF(AB9&lt;=70.4,"○","×")</f>
        <v>○</v>
      </c>
      <c r="BC9" s="31" t="str">
        <f aca="true" t="shared" si="5" ref="BC9:BC33">IF(AC9&lt;=65.4,"○","×")</f>
        <v>○</v>
      </c>
      <c r="BD9" s="31" t="s">
        <v>127</v>
      </c>
      <c r="BE9" s="31" t="s">
        <v>127</v>
      </c>
      <c r="BF9" s="33" t="s">
        <v>123</v>
      </c>
      <c r="BG9" s="26"/>
      <c r="BH9" s="26">
        <f t="shared" si="0"/>
        <v>1</v>
      </c>
      <c r="BI9" s="26">
        <f t="shared" si="1"/>
        <v>0</v>
      </c>
      <c r="BJ9" s="26">
        <f t="shared" si="2"/>
        <v>0</v>
      </c>
      <c r="BK9" s="26">
        <f t="shared" si="3"/>
        <v>0</v>
      </c>
    </row>
    <row r="10" spans="1:63" s="27" customFormat="1" ht="24" customHeight="1">
      <c r="A10" s="19">
        <v>28</v>
      </c>
      <c r="B10" s="19">
        <v>102</v>
      </c>
      <c r="C10" s="20">
        <v>9</v>
      </c>
      <c r="D10" s="28" t="s">
        <v>148</v>
      </c>
      <c r="E10" s="29">
        <v>38412</v>
      </c>
      <c r="F10" s="30" t="s">
        <v>458</v>
      </c>
      <c r="G10" s="21">
        <v>37566</v>
      </c>
      <c r="H10" s="23" t="s">
        <v>159</v>
      </c>
      <c r="I10" s="23"/>
      <c r="J10" s="36">
        <v>4</v>
      </c>
      <c r="K10" s="23">
        <v>3</v>
      </c>
      <c r="L10" s="23">
        <v>102</v>
      </c>
      <c r="M10" s="23">
        <v>71002</v>
      </c>
      <c r="N10" s="23"/>
      <c r="O10" s="23"/>
      <c r="P10" s="23"/>
      <c r="Q10" s="23"/>
      <c r="R10" s="23"/>
      <c r="S10" s="23">
        <v>4</v>
      </c>
      <c r="T10" s="23">
        <v>204</v>
      </c>
      <c r="U10" s="23">
        <v>1</v>
      </c>
      <c r="V10" s="31" t="s">
        <v>129</v>
      </c>
      <c r="W10" s="23">
        <v>1</v>
      </c>
      <c r="X10" s="117">
        <v>4.7</v>
      </c>
      <c r="Y10" s="61">
        <v>0</v>
      </c>
      <c r="Z10" s="23">
        <v>2.3</v>
      </c>
      <c r="AA10" s="117">
        <v>1.9</v>
      </c>
      <c r="AB10" s="32">
        <v>71</v>
      </c>
      <c r="AC10" s="32">
        <v>67</v>
      </c>
      <c r="AD10" s="23"/>
      <c r="AE10" s="23"/>
      <c r="AF10" s="23"/>
      <c r="AG10" s="23">
        <v>69</v>
      </c>
      <c r="AH10" s="23">
        <v>60</v>
      </c>
      <c r="AI10" s="23">
        <v>1</v>
      </c>
      <c r="AJ10" s="23">
        <v>0</v>
      </c>
      <c r="AK10" s="23">
        <v>0</v>
      </c>
      <c r="AL10" s="23">
        <v>4</v>
      </c>
      <c r="AM10" s="23">
        <v>0</v>
      </c>
      <c r="AN10" s="23">
        <v>0</v>
      </c>
      <c r="AO10" s="23">
        <v>3</v>
      </c>
      <c r="AP10" s="23">
        <v>1</v>
      </c>
      <c r="AQ10" s="23">
        <v>3</v>
      </c>
      <c r="AR10" s="23">
        <v>2</v>
      </c>
      <c r="AS10" s="23"/>
      <c r="AT10" s="23"/>
      <c r="AU10" s="23"/>
      <c r="AV10" s="23"/>
      <c r="AW10" s="23"/>
      <c r="AX10" s="23"/>
      <c r="AY10" s="23"/>
      <c r="AZ10" s="23"/>
      <c r="BA10" s="23"/>
      <c r="BB10" s="31" t="str">
        <f>IF(AB10&lt;=70.4,"○","×")</f>
        <v>×</v>
      </c>
      <c r="BC10" s="31" t="str">
        <f>IF(AC10&lt;=65.4,"○","×")</f>
        <v>×</v>
      </c>
      <c r="BD10" s="31" t="s">
        <v>130</v>
      </c>
      <c r="BE10" s="31" t="s">
        <v>130</v>
      </c>
      <c r="BF10" s="33" t="s">
        <v>123</v>
      </c>
      <c r="BG10" s="26"/>
      <c r="BH10" s="26">
        <f>IF(AND(BB10="○",BC10="○"),1,0)</f>
        <v>0</v>
      </c>
      <c r="BI10" s="26">
        <f>IF(AND(BB10="○",BC10="×"),1,0)</f>
        <v>0</v>
      </c>
      <c r="BJ10" s="26">
        <f>IF(AND(BB10="×",BC10="○"),1,0)</f>
        <v>0</v>
      </c>
      <c r="BK10" s="26">
        <f>IF(AND(BB10="×",BC10="×"),1,0)</f>
        <v>1</v>
      </c>
    </row>
    <row r="11" spans="1:63" s="27" customFormat="1" ht="24" customHeight="1">
      <c r="A11" s="19">
        <v>28</v>
      </c>
      <c r="B11" s="19">
        <v>102</v>
      </c>
      <c r="C11" s="20">
        <v>6</v>
      </c>
      <c r="D11" s="28" t="s">
        <v>478</v>
      </c>
      <c r="E11" s="29">
        <v>38413</v>
      </c>
      <c r="F11" s="30" t="s">
        <v>407</v>
      </c>
      <c r="G11" s="21">
        <v>37558</v>
      </c>
      <c r="H11" s="23" t="s">
        <v>134</v>
      </c>
      <c r="I11" s="23">
        <v>95</v>
      </c>
      <c r="J11" s="36">
        <v>4</v>
      </c>
      <c r="K11" s="23">
        <v>4</v>
      </c>
      <c r="L11" s="23">
        <v>102</v>
      </c>
      <c r="M11" s="23">
        <v>4071</v>
      </c>
      <c r="N11" s="23"/>
      <c r="O11" s="23"/>
      <c r="P11" s="23"/>
      <c r="Q11" s="23"/>
      <c r="R11" s="23"/>
      <c r="S11" s="23">
        <v>4</v>
      </c>
      <c r="T11" s="23">
        <v>201</v>
      </c>
      <c r="U11" s="23">
        <v>1</v>
      </c>
      <c r="V11" s="31" t="s">
        <v>135</v>
      </c>
      <c r="W11" s="23">
        <v>1</v>
      </c>
      <c r="X11" s="117">
        <v>5.2</v>
      </c>
      <c r="Y11" s="61">
        <v>2</v>
      </c>
      <c r="Z11" s="23"/>
      <c r="AA11" s="117">
        <v>1.5</v>
      </c>
      <c r="AB11" s="32">
        <v>71</v>
      </c>
      <c r="AC11" s="32">
        <v>65</v>
      </c>
      <c r="AD11" s="23"/>
      <c r="AE11" s="23"/>
      <c r="AF11" s="23"/>
      <c r="AG11" s="23">
        <v>67</v>
      </c>
      <c r="AH11" s="23">
        <v>49</v>
      </c>
      <c r="AI11" s="23">
        <v>1</v>
      </c>
      <c r="AJ11" s="23">
        <v>0</v>
      </c>
      <c r="AK11" s="23">
        <v>0</v>
      </c>
      <c r="AL11" s="23">
        <v>3</v>
      </c>
      <c r="AM11" s="23">
        <v>0</v>
      </c>
      <c r="AN11" s="23">
        <v>0</v>
      </c>
      <c r="AO11" s="23">
        <v>3</v>
      </c>
      <c r="AP11" s="23">
        <v>1</v>
      </c>
      <c r="AQ11" s="23">
        <v>3</v>
      </c>
      <c r="AR11" s="23">
        <v>2</v>
      </c>
      <c r="AS11" s="23"/>
      <c r="AT11" s="23"/>
      <c r="AU11" s="23"/>
      <c r="AV11" s="23"/>
      <c r="AW11" s="23"/>
      <c r="AX11" s="23"/>
      <c r="AY11" s="23"/>
      <c r="AZ11" s="23"/>
      <c r="BA11" s="23"/>
      <c r="BB11" s="31" t="str">
        <f t="shared" si="4"/>
        <v>×</v>
      </c>
      <c r="BC11" s="31" t="str">
        <f t="shared" si="5"/>
        <v>○</v>
      </c>
      <c r="BD11" s="31" t="s">
        <v>136</v>
      </c>
      <c r="BE11" s="31" t="s">
        <v>136</v>
      </c>
      <c r="BF11" s="33" t="s">
        <v>123</v>
      </c>
      <c r="BG11" s="26"/>
      <c r="BH11" s="26">
        <f t="shared" si="0"/>
        <v>0</v>
      </c>
      <c r="BI11" s="26">
        <f t="shared" si="1"/>
        <v>0</v>
      </c>
      <c r="BJ11" s="26">
        <f t="shared" si="2"/>
        <v>1</v>
      </c>
      <c r="BK11" s="26">
        <f t="shared" si="3"/>
        <v>0</v>
      </c>
    </row>
    <row r="12" spans="1:63" s="27" customFormat="1" ht="24" customHeight="1">
      <c r="A12" s="19">
        <v>28</v>
      </c>
      <c r="B12" s="19">
        <v>102</v>
      </c>
      <c r="C12" s="20">
        <v>7</v>
      </c>
      <c r="D12" s="28" t="s">
        <v>137</v>
      </c>
      <c r="E12" s="29">
        <v>38413</v>
      </c>
      <c r="F12" s="30" t="s">
        <v>407</v>
      </c>
      <c r="G12" s="21">
        <v>37554</v>
      </c>
      <c r="H12" s="23" t="s">
        <v>138</v>
      </c>
      <c r="I12" s="23"/>
      <c r="J12" s="36">
        <v>4</v>
      </c>
      <c r="K12" s="23">
        <v>5</v>
      </c>
      <c r="L12" s="23">
        <v>102</v>
      </c>
      <c r="M12" s="23">
        <v>4513</v>
      </c>
      <c r="N12" s="23" t="s">
        <v>139</v>
      </c>
      <c r="O12" s="23"/>
      <c r="P12" s="23"/>
      <c r="Q12" s="23"/>
      <c r="R12" s="23"/>
      <c r="S12" s="23">
        <v>4</v>
      </c>
      <c r="T12" s="23">
        <v>202</v>
      </c>
      <c r="U12" s="23">
        <v>1</v>
      </c>
      <c r="V12" s="31" t="s">
        <v>140</v>
      </c>
      <c r="W12" s="23">
        <v>1</v>
      </c>
      <c r="X12" s="117">
        <v>5.1</v>
      </c>
      <c r="Y12" s="61">
        <v>0</v>
      </c>
      <c r="Z12" s="23"/>
      <c r="AA12" s="117">
        <v>2.5</v>
      </c>
      <c r="AB12" s="32">
        <v>70</v>
      </c>
      <c r="AC12" s="32">
        <v>64</v>
      </c>
      <c r="AD12" s="23"/>
      <c r="AE12" s="23"/>
      <c r="AF12" s="23"/>
      <c r="AG12" s="23">
        <v>64</v>
      </c>
      <c r="AH12" s="23">
        <v>53</v>
      </c>
      <c r="AI12" s="23">
        <v>1</v>
      </c>
      <c r="AJ12" s="23">
        <v>0</v>
      </c>
      <c r="AK12" s="23">
        <v>0</v>
      </c>
      <c r="AL12" s="23">
        <v>2</v>
      </c>
      <c r="AM12" s="23">
        <v>0</v>
      </c>
      <c r="AN12" s="23">
        <v>0</v>
      </c>
      <c r="AO12" s="23">
        <v>3</v>
      </c>
      <c r="AP12" s="23">
        <v>1</v>
      </c>
      <c r="AQ12" s="23">
        <v>3</v>
      </c>
      <c r="AR12" s="23">
        <v>2</v>
      </c>
      <c r="AS12" s="23"/>
      <c r="AT12" s="23"/>
      <c r="AU12" s="23"/>
      <c r="AV12" s="23"/>
      <c r="AW12" s="23"/>
      <c r="AX12" s="23"/>
      <c r="AY12" s="23"/>
      <c r="AZ12" s="23"/>
      <c r="BA12" s="23"/>
      <c r="BB12" s="31" t="str">
        <f t="shared" si="4"/>
        <v>○</v>
      </c>
      <c r="BC12" s="31" t="str">
        <f t="shared" si="5"/>
        <v>○</v>
      </c>
      <c r="BD12" s="31" t="s">
        <v>141</v>
      </c>
      <c r="BE12" s="31" t="s">
        <v>141</v>
      </c>
      <c r="BF12" s="33" t="s">
        <v>123</v>
      </c>
      <c r="BG12" s="26"/>
      <c r="BH12" s="26">
        <f t="shared" si="0"/>
        <v>1</v>
      </c>
      <c r="BI12" s="26">
        <f t="shared" si="1"/>
        <v>0</v>
      </c>
      <c r="BJ12" s="26">
        <f t="shared" si="2"/>
        <v>0</v>
      </c>
      <c r="BK12" s="26">
        <f t="shared" si="3"/>
        <v>0</v>
      </c>
    </row>
    <row r="13" spans="1:63" s="27" customFormat="1" ht="24" customHeight="1">
      <c r="A13" s="19">
        <v>28</v>
      </c>
      <c r="B13" s="19">
        <v>102</v>
      </c>
      <c r="C13" s="20">
        <v>8</v>
      </c>
      <c r="D13" s="28" t="s">
        <v>142</v>
      </c>
      <c r="E13" s="29">
        <v>38412</v>
      </c>
      <c r="F13" s="30" t="s">
        <v>458</v>
      </c>
      <c r="G13" s="21">
        <v>37554</v>
      </c>
      <c r="H13" s="23" t="s">
        <v>143</v>
      </c>
      <c r="I13" s="23"/>
      <c r="J13" s="36">
        <v>4</v>
      </c>
      <c r="K13" s="23">
        <v>5</v>
      </c>
      <c r="L13" s="23">
        <v>102</v>
      </c>
      <c r="M13" s="23">
        <v>4509</v>
      </c>
      <c r="N13" s="23"/>
      <c r="O13" s="23"/>
      <c r="P13" s="23"/>
      <c r="Q13" s="23"/>
      <c r="R13" s="23"/>
      <c r="S13" s="23">
        <v>4</v>
      </c>
      <c r="T13" s="23">
        <v>203</v>
      </c>
      <c r="U13" s="23">
        <v>1</v>
      </c>
      <c r="V13" s="31" t="s">
        <v>144</v>
      </c>
      <c r="W13" s="23">
        <v>1</v>
      </c>
      <c r="X13" s="117">
        <v>4.5</v>
      </c>
      <c r="Y13" s="61">
        <v>0</v>
      </c>
      <c r="Z13" s="23" t="s">
        <v>145</v>
      </c>
      <c r="AA13" s="117">
        <v>1.5</v>
      </c>
      <c r="AB13" s="32">
        <v>71</v>
      </c>
      <c r="AC13" s="32">
        <v>66</v>
      </c>
      <c r="AD13" s="23"/>
      <c r="AE13" s="23" t="s">
        <v>146</v>
      </c>
      <c r="AF13" s="23"/>
      <c r="AG13" s="23">
        <v>68</v>
      </c>
      <c r="AH13" s="23">
        <v>58</v>
      </c>
      <c r="AI13" s="23">
        <v>1</v>
      </c>
      <c r="AJ13" s="23">
        <v>0</v>
      </c>
      <c r="AK13" s="23">
        <v>0</v>
      </c>
      <c r="AL13" s="23">
        <v>4</v>
      </c>
      <c r="AM13" s="23">
        <v>0</v>
      </c>
      <c r="AN13" s="23">
        <v>0</v>
      </c>
      <c r="AO13" s="23">
        <v>3</v>
      </c>
      <c r="AP13" s="23">
        <v>1</v>
      </c>
      <c r="AQ13" s="23">
        <v>3</v>
      </c>
      <c r="AR13" s="23">
        <v>2</v>
      </c>
      <c r="AS13" s="23"/>
      <c r="AT13" s="23"/>
      <c r="AU13" s="23"/>
      <c r="AV13" s="23"/>
      <c r="AW13" s="23"/>
      <c r="AX13" s="23"/>
      <c r="AY13" s="23"/>
      <c r="AZ13" s="23"/>
      <c r="BA13" s="23"/>
      <c r="BB13" s="31" t="str">
        <f t="shared" si="4"/>
        <v>×</v>
      </c>
      <c r="BC13" s="31" t="str">
        <f t="shared" si="5"/>
        <v>×</v>
      </c>
      <c r="BD13" s="31" t="s">
        <v>147</v>
      </c>
      <c r="BE13" s="31" t="s">
        <v>147</v>
      </c>
      <c r="BF13" s="33" t="s">
        <v>123</v>
      </c>
      <c r="BG13" s="26"/>
      <c r="BH13" s="26">
        <f t="shared" si="0"/>
        <v>0</v>
      </c>
      <c r="BI13" s="26">
        <f t="shared" si="1"/>
        <v>0</v>
      </c>
      <c r="BJ13" s="26">
        <f t="shared" si="2"/>
        <v>0</v>
      </c>
      <c r="BK13" s="26">
        <f t="shared" si="3"/>
        <v>1</v>
      </c>
    </row>
    <row r="14" spans="1:63" s="27" customFormat="1" ht="24" customHeight="1">
      <c r="A14" s="19">
        <v>28</v>
      </c>
      <c r="B14" s="19"/>
      <c r="C14" s="20"/>
      <c r="D14" s="28" t="s">
        <v>507</v>
      </c>
      <c r="E14" s="29">
        <v>38412</v>
      </c>
      <c r="F14" s="30" t="s">
        <v>458</v>
      </c>
      <c r="G14" s="21"/>
      <c r="H14" s="23" t="s">
        <v>474</v>
      </c>
      <c r="I14" s="23"/>
      <c r="J14" s="36">
        <v>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1" t="s">
        <v>132</v>
      </c>
      <c r="W14" s="23"/>
      <c r="X14" s="117">
        <v>7.5</v>
      </c>
      <c r="Y14" s="61">
        <v>0</v>
      </c>
      <c r="Z14" s="23"/>
      <c r="AA14" s="117">
        <v>1.2</v>
      </c>
      <c r="AB14" s="32">
        <v>71</v>
      </c>
      <c r="AC14" s="32">
        <v>68</v>
      </c>
      <c r="AD14" s="23"/>
      <c r="AE14" s="23"/>
      <c r="AF14" s="23"/>
      <c r="AG14" s="23"/>
      <c r="AH14" s="23"/>
      <c r="AI14" s="23">
        <v>1</v>
      </c>
      <c r="AJ14" s="23"/>
      <c r="AK14" s="23"/>
      <c r="AL14" s="23">
        <v>3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31" t="str">
        <f>IF(AB14&lt;=65.4,"○","×")</f>
        <v>×</v>
      </c>
      <c r="BC14" s="31" t="str">
        <f>IF(AC14&lt;=60.4,"○","×")</f>
        <v>×</v>
      </c>
      <c r="BD14" s="31" t="s">
        <v>130</v>
      </c>
      <c r="BE14" s="31" t="s">
        <v>130</v>
      </c>
      <c r="BF14" s="33" t="s">
        <v>123</v>
      </c>
      <c r="BG14" s="26"/>
      <c r="BH14" s="26">
        <f t="shared" si="0"/>
        <v>0</v>
      </c>
      <c r="BI14" s="26">
        <f t="shared" si="1"/>
        <v>0</v>
      </c>
      <c r="BJ14" s="26">
        <f t="shared" si="2"/>
        <v>0</v>
      </c>
      <c r="BK14" s="26">
        <f t="shared" si="3"/>
        <v>1</v>
      </c>
    </row>
    <row r="15" spans="1:63" s="27" customFormat="1" ht="24" customHeight="1">
      <c r="A15" s="19">
        <v>28</v>
      </c>
      <c r="B15" s="19">
        <v>110</v>
      </c>
      <c r="C15" s="20">
        <v>12</v>
      </c>
      <c r="D15" s="28" t="s">
        <v>155</v>
      </c>
      <c r="E15" s="29">
        <v>38413</v>
      </c>
      <c r="F15" s="30" t="s">
        <v>407</v>
      </c>
      <c r="G15" s="21">
        <v>37596</v>
      </c>
      <c r="H15" s="23" t="s">
        <v>159</v>
      </c>
      <c r="I15" s="23"/>
      <c r="J15" s="36">
        <v>8</v>
      </c>
      <c r="K15" s="23">
        <v>3</v>
      </c>
      <c r="L15" s="23">
        <v>110</v>
      </c>
      <c r="M15" s="23">
        <v>1004</v>
      </c>
      <c r="N15" s="23"/>
      <c r="O15" s="23"/>
      <c r="P15" s="23"/>
      <c r="Q15" s="23"/>
      <c r="R15" s="23"/>
      <c r="S15" s="23">
        <v>8</v>
      </c>
      <c r="T15" s="23">
        <v>303</v>
      </c>
      <c r="U15" s="23">
        <v>1</v>
      </c>
      <c r="V15" s="31" t="s">
        <v>129</v>
      </c>
      <c r="W15" s="23">
        <v>1</v>
      </c>
      <c r="X15" s="117">
        <v>5.9</v>
      </c>
      <c r="Y15" s="61">
        <v>0</v>
      </c>
      <c r="Z15" s="23"/>
      <c r="AA15" s="117">
        <v>3.3</v>
      </c>
      <c r="AB15" s="32">
        <v>71</v>
      </c>
      <c r="AC15" s="32">
        <v>66.4</v>
      </c>
      <c r="AD15" s="23"/>
      <c r="AE15" s="23"/>
      <c r="AF15" s="23"/>
      <c r="AG15" s="23">
        <v>65</v>
      </c>
      <c r="AH15" s="23">
        <v>59</v>
      </c>
      <c r="AI15" s="23">
        <v>1</v>
      </c>
      <c r="AJ15" s="23">
        <v>0</v>
      </c>
      <c r="AK15" s="23">
        <v>0</v>
      </c>
      <c r="AL15" s="23">
        <v>4</v>
      </c>
      <c r="AM15" s="23">
        <v>0</v>
      </c>
      <c r="AN15" s="23">
        <v>0</v>
      </c>
      <c r="AO15" s="23">
        <v>3</v>
      </c>
      <c r="AP15" s="23">
        <v>1</v>
      </c>
      <c r="AQ15" s="23">
        <v>3</v>
      </c>
      <c r="AR15" s="23">
        <v>2</v>
      </c>
      <c r="AS15" s="23"/>
      <c r="AT15" s="23"/>
      <c r="AU15" s="23"/>
      <c r="AV15" s="23"/>
      <c r="AW15" s="23"/>
      <c r="AX15" s="23"/>
      <c r="AY15" s="23"/>
      <c r="AZ15" s="23"/>
      <c r="BA15" s="23"/>
      <c r="BB15" s="31" t="str">
        <f>IF(AB15&lt;=70.4,"○","×")</f>
        <v>×</v>
      </c>
      <c r="BC15" s="31" t="str">
        <f>IF(AC15&lt;=65.4,"○","×")</f>
        <v>×</v>
      </c>
      <c r="BD15" s="31" t="s">
        <v>130</v>
      </c>
      <c r="BE15" s="31" t="s">
        <v>130</v>
      </c>
      <c r="BF15" s="33" t="s">
        <v>123</v>
      </c>
      <c r="BG15" s="26"/>
      <c r="BH15" s="26">
        <f>IF(AND(BB15="○",BC15="○"),1,0)</f>
        <v>0</v>
      </c>
      <c r="BI15" s="26">
        <f>IF(AND(BB15="○",BC15="×"),1,0)</f>
        <v>0</v>
      </c>
      <c r="BJ15" s="26">
        <f>IF(AND(BB15="×",BC15="○"),1,0)</f>
        <v>0</v>
      </c>
      <c r="BK15" s="26">
        <f>IF(AND(BB15="×",BC15="×"),1,0)</f>
        <v>1</v>
      </c>
    </row>
    <row r="16" spans="1:63" s="27" customFormat="1" ht="24" customHeight="1">
      <c r="A16" s="19">
        <v>28</v>
      </c>
      <c r="B16" s="19">
        <v>110</v>
      </c>
      <c r="C16" s="20">
        <v>10</v>
      </c>
      <c r="D16" s="28" t="s">
        <v>149</v>
      </c>
      <c r="E16" s="29">
        <v>38412</v>
      </c>
      <c r="F16" s="30" t="s">
        <v>458</v>
      </c>
      <c r="G16" s="21">
        <v>37566</v>
      </c>
      <c r="H16" s="23" t="s">
        <v>143</v>
      </c>
      <c r="I16" s="23"/>
      <c r="J16" s="36">
        <v>4</v>
      </c>
      <c r="K16" s="23">
        <v>5</v>
      </c>
      <c r="L16" s="23">
        <v>110</v>
      </c>
      <c r="M16" s="23">
        <v>4508</v>
      </c>
      <c r="N16" s="23"/>
      <c r="O16" s="23"/>
      <c r="P16" s="23"/>
      <c r="Q16" s="23"/>
      <c r="R16" s="23"/>
      <c r="S16" s="23">
        <v>4</v>
      </c>
      <c r="T16" s="23">
        <v>301</v>
      </c>
      <c r="U16" s="23">
        <v>1</v>
      </c>
      <c r="V16" s="31" t="s">
        <v>150</v>
      </c>
      <c r="W16" s="23">
        <v>1</v>
      </c>
      <c r="X16" s="61">
        <v>4</v>
      </c>
      <c r="Y16" s="61">
        <v>0</v>
      </c>
      <c r="Z16" s="23"/>
      <c r="AA16" s="117">
        <v>1.9</v>
      </c>
      <c r="AB16" s="32">
        <v>66</v>
      </c>
      <c r="AC16" s="32">
        <v>61</v>
      </c>
      <c r="AD16" s="23"/>
      <c r="AE16" s="23"/>
      <c r="AF16" s="23"/>
      <c r="AG16" s="23">
        <v>63</v>
      </c>
      <c r="AH16" s="23">
        <v>51</v>
      </c>
      <c r="AI16" s="23">
        <v>1</v>
      </c>
      <c r="AJ16" s="23">
        <v>0</v>
      </c>
      <c r="AK16" s="23">
        <v>0</v>
      </c>
      <c r="AL16" s="23">
        <v>3</v>
      </c>
      <c r="AM16" s="23">
        <v>0</v>
      </c>
      <c r="AN16" s="23">
        <v>0</v>
      </c>
      <c r="AO16" s="23">
        <v>3</v>
      </c>
      <c r="AP16" s="23">
        <v>1</v>
      </c>
      <c r="AQ16" s="23">
        <v>3</v>
      </c>
      <c r="AR16" s="23">
        <v>2</v>
      </c>
      <c r="AS16" s="23"/>
      <c r="AT16" s="23"/>
      <c r="AU16" s="23"/>
      <c r="AV16" s="23"/>
      <c r="AW16" s="23"/>
      <c r="AX16" s="23"/>
      <c r="AY16" s="23"/>
      <c r="AZ16" s="23"/>
      <c r="BA16" s="23"/>
      <c r="BB16" s="31" t="str">
        <f t="shared" si="4"/>
        <v>○</v>
      </c>
      <c r="BC16" s="31" t="str">
        <f t="shared" si="5"/>
        <v>○</v>
      </c>
      <c r="BD16" s="31" t="s">
        <v>147</v>
      </c>
      <c r="BE16" s="31" t="s">
        <v>147</v>
      </c>
      <c r="BF16" s="33" t="s">
        <v>123</v>
      </c>
      <c r="BG16" s="26"/>
      <c r="BH16" s="26">
        <f t="shared" si="0"/>
        <v>1</v>
      </c>
      <c r="BI16" s="26">
        <f t="shared" si="1"/>
        <v>0</v>
      </c>
      <c r="BJ16" s="26">
        <f t="shared" si="2"/>
        <v>0</v>
      </c>
      <c r="BK16" s="26">
        <f t="shared" si="3"/>
        <v>0</v>
      </c>
    </row>
    <row r="17" spans="1:63" s="27" customFormat="1" ht="24" customHeight="1">
      <c r="A17" s="19">
        <v>28</v>
      </c>
      <c r="B17" s="19">
        <v>110</v>
      </c>
      <c r="C17" s="20">
        <v>11</v>
      </c>
      <c r="D17" s="28" t="s">
        <v>151</v>
      </c>
      <c r="E17" s="29">
        <v>38412</v>
      </c>
      <c r="F17" s="30" t="s">
        <v>458</v>
      </c>
      <c r="G17" s="21">
        <v>37566</v>
      </c>
      <c r="H17" s="23" t="s">
        <v>152</v>
      </c>
      <c r="I17" s="23"/>
      <c r="J17" s="36">
        <v>4</v>
      </c>
      <c r="K17" s="23">
        <v>5</v>
      </c>
      <c r="L17" s="23">
        <v>110</v>
      </c>
      <c r="M17" s="23">
        <v>0</v>
      </c>
      <c r="N17" s="23"/>
      <c r="O17" s="23"/>
      <c r="P17" s="23"/>
      <c r="Q17" s="23"/>
      <c r="R17" s="23"/>
      <c r="S17" s="23">
        <v>2</v>
      </c>
      <c r="T17" s="23">
        <v>302</v>
      </c>
      <c r="U17" s="23">
        <v>1</v>
      </c>
      <c r="V17" s="31" t="s">
        <v>153</v>
      </c>
      <c r="W17" s="23">
        <v>0</v>
      </c>
      <c r="X17" s="61">
        <v>7</v>
      </c>
      <c r="Y17" s="61">
        <v>1</v>
      </c>
      <c r="Z17" s="23"/>
      <c r="AA17" s="117">
        <v>2.2</v>
      </c>
      <c r="AB17" s="32">
        <v>68</v>
      </c>
      <c r="AC17" s="32">
        <v>61</v>
      </c>
      <c r="AD17" s="23"/>
      <c r="AE17" s="23"/>
      <c r="AF17" s="23"/>
      <c r="AG17" s="23">
        <v>61</v>
      </c>
      <c r="AH17" s="23">
        <v>51</v>
      </c>
      <c r="AI17" s="23">
        <v>1</v>
      </c>
      <c r="AJ17" s="23">
        <v>0</v>
      </c>
      <c r="AK17" s="23">
        <v>0</v>
      </c>
      <c r="AL17" s="23">
        <v>3</v>
      </c>
      <c r="AM17" s="23">
        <v>0</v>
      </c>
      <c r="AN17" s="23">
        <v>0</v>
      </c>
      <c r="AO17" s="23">
        <v>3</v>
      </c>
      <c r="AP17" s="23">
        <v>1</v>
      </c>
      <c r="AQ17" s="23">
        <v>3</v>
      </c>
      <c r="AR17" s="23">
        <v>2</v>
      </c>
      <c r="AS17" s="23"/>
      <c r="AT17" s="23"/>
      <c r="AU17" s="23"/>
      <c r="AV17" s="23"/>
      <c r="AW17" s="23"/>
      <c r="AX17" s="23"/>
      <c r="AY17" s="23"/>
      <c r="AZ17" s="23"/>
      <c r="BA17" s="23"/>
      <c r="BB17" s="31" t="s">
        <v>508</v>
      </c>
      <c r="BC17" s="31" t="s">
        <v>509</v>
      </c>
      <c r="BD17" s="31" t="s">
        <v>154</v>
      </c>
      <c r="BE17" s="31" t="s">
        <v>154</v>
      </c>
      <c r="BF17" s="33" t="s">
        <v>123</v>
      </c>
      <c r="BG17" s="26"/>
      <c r="BH17" s="26">
        <f t="shared" si="0"/>
        <v>0</v>
      </c>
      <c r="BI17" s="26">
        <f t="shared" si="1"/>
        <v>0</v>
      </c>
      <c r="BJ17" s="26">
        <f t="shared" si="2"/>
        <v>0</v>
      </c>
      <c r="BK17" s="26">
        <f t="shared" si="3"/>
        <v>1</v>
      </c>
    </row>
    <row r="18" spans="1:63" s="27" customFormat="1" ht="24" customHeight="1">
      <c r="A18" s="19">
        <v>28</v>
      </c>
      <c r="B18" s="19">
        <v>110</v>
      </c>
      <c r="C18" s="20">
        <v>13</v>
      </c>
      <c r="D18" s="28" t="s">
        <v>510</v>
      </c>
      <c r="E18" s="29">
        <v>38406</v>
      </c>
      <c r="F18" s="30" t="s">
        <v>385</v>
      </c>
      <c r="G18" s="21">
        <v>37596</v>
      </c>
      <c r="H18" s="23" t="s">
        <v>511</v>
      </c>
      <c r="I18" s="23"/>
      <c r="J18" s="36">
        <v>4</v>
      </c>
      <c r="K18" s="23">
        <v>5</v>
      </c>
      <c r="L18" s="23">
        <v>110</v>
      </c>
      <c r="M18" s="23">
        <v>0</v>
      </c>
      <c r="N18" s="23"/>
      <c r="O18" s="23"/>
      <c r="P18" s="23"/>
      <c r="Q18" s="23"/>
      <c r="R18" s="23"/>
      <c r="S18" s="23">
        <v>6</v>
      </c>
      <c r="T18" s="23">
        <v>304</v>
      </c>
      <c r="U18" s="23">
        <v>1</v>
      </c>
      <c r="V18" s="31" t="s">
        <v>129</v>
      </c>
      <c r="W18" s="23">
        <v>1</v>
      </c>
      <c r="X18" s="117">
        <v>4.5</v>
      </c>
      <c r="Y18" s="61">
        <v>5</v>
      </c>
      <c r="Z18" s="23"/>
      <c r="AA18" s="117">
        <v>1.5</v>
      </c>
      <c r="AB18" s="32">
        <v>61</v>
      </c>
      <c r="AC18" s="32">
        <v>51</v>
      </c>
      <c r="AD18" s="23"/>
      <c r="AE18" s="23"/>
      <c r="AF18" s="23"/>
      <c r="AG18" s="23">
        <v>57</v>
      </c>
      <c r="AH18" s="23">
        <v>46</v>
      </c>
      <c r="AI18" s="23">
        <v>1</v>
      </c>
      <c r="AJ18" s="23">
        <v>0</v>
      </c>
      <c r="AK18" s="23">
        <v>2</v>
      </c>
      <c r="AL18" s="23">
        <v>4</v>
      </c>
      <c r="AM18" s="23">
        <v>0</v>
      </c>
      <c r="AN18" s="23">
        <v>0</v>
      </c>
      <c r="AO18" s="23">
        <v>3</v>
      </c>
      <c r="AP18" s="23">
        <v>1</v>
      </c>
      <c r="AQ18" s="23">
        <v>3</v>
      </c>
      <c r="AR18" s="23">
        <v>2</v>
      </c>
      <c r="AS18" s="23"/>
      <c r="AT18" s="23"/>
      <c r="AU18" s="23"/>
      <c r="AV18" s="23"/>
      <c r="AW18" s="23"/>
      <c r="AX18" s="23"/>
      <c r="AY18" s="23"/>
      <c r="AZ18" s="23"/>
      <c r="BA18" s="23"/>
      <c r="BB18" s="31" t="str">
        <f t="shared" si="4"/>
        <v>○</v>
      </c>
      <c r="BC18" s="31" t="str">
        <f t="shared" si="5"/>
        <v>○</v>
      </c>
      <c r="BD18" s="31" t="s">
        <v>130</v>
      </c>
      <c r="BE18" s="31" t="s">
        <v>130</v>
      </c>
      <c r="BF18" s="33" t="s">
        <v>123</v>
      </c>
      <c r="BG18" s="26"/>
      <c r="BH18" s="26">
        <f t="shared" si="0"/>
        <v>1</v>
      </c>
      <c r="BI18" s="26">
        <f t="shared" si="1"/>
        <v>0</v>
      </c>
      <c r="BJ18" s="26">
        <f t="shared" si="2"/>
        <v>0</v>
      </c>
      <c r="BK18" s="26">
        <f t="shared" si="3"/>
        <v>0</v>
      </c>
    </row>
    <row r="19" spans="1:63" s="27" customFormat="1" ht="24" customHeight="1">
      <c r="A19" s="19">
        <v>28</v>
      </c>
      <c r="B19" s="19">
        <v>105</v>
      </c>
      <c r="C19" s="20">
        <v>14</v>
      </c>
      <c r="D19" s="28" t="s">
        <v>156</v>
      </c>
      <c r="E19" s="29">
        <v>38406</v>
      </c>
      <c r="F19" s="30" t="s">
        <v>385</v>
      </c>
      <c r="G19" s="21">
        <v>37554</v>
      </c>
      <c r="H19" s="23" t="s">
        <v>157</v>
      </c>
      <c r="I19" s="23"/>
      <c r="J19" s="36">
        <v>4</v>
      </c>
      <c r="K19" s="23">
        <v>5</v>
      </c>
      <c r="L19" s="23">
        <v>105</v>
      </c>
      <c r="M19" s="23">
        <v>4518</v>
      </c>
      <c r="N19" s="23"/>
      <c r="O19" s="23"/>
      <c r="P19" s="23"/>
      <c r="Q19" s="23"/>
      <c r="R19" s="23"/>
      <c r="S19" s="23">
        <v>4</v>
      </c>
      <c r="T19" s="23">
        <v>401</v>
      </c>
      <c r="U19" s="23">
        <v>1</v>
      </c>
      <c r="V19" s="31" t="s">
        <v>144</v>
      </c>
      <c r="W19" s="23">
        <v>1</v>
      </c>
      <c r="X19" s="61">
        <v>3</v>
      </c>
      <c r="Y19" s="61">
        <v>0</v>
      </c>
      <c r="Z19" s="23">
        <v>2.4</v>
      </c>
      <c r="AA19" s="118">
        <v>1.8</v>
      </c>
      <c r="AB19" s="32">
        <v>67.8</v>
      </c>
      <c r="AC19" s="32">
        <v>65</v>
      </c>
      <c r="AD19" s="23"/>
      <c r="AE19" s="23"/>
      <c r="AF19" s="23"/>
      <c r="AG19" s="23">
        <v>63</v>
      </c>
      <c r="AH19" s="23">
        <v>52</v>
      </c>
      <c r="AI19" s="23">
        <v>1</v>
      </c>
      <c r="AJ19" s="23">
        <v>0</v>
      </c>
      <c r="AK19" s="23">
        <v>0</v>
      </c>
      <c r="AL19" s="23">
        <v>4</v>
      </c>
      <c r="AM19" s="23">
        <v>0</v>
      </c>
      <c r="AN19" s="23">
        <v>0</v>
      </c>
      <c r="AO19" s="23">
        <v>3</v>
      </c>
      <c r="AP19" s="23">
        <v>1</v>
      </c>
      <c r="AQ19" s="23">
        <v>3</v>
      </c>
      <c r="AR19" s="23">
        <v>2</v>
      </c>
      <c r="AS19" s="23"/>
      <c r="AT19" s="23"/>
      <c r="AU19" s="23"/>
      <c r="AV19" s="23"/>
      <c r="AW19" s="23"/>
      <c r="AX19" s="23"/>
      <c r="AY19" s="23"/>
      <c r="AZ19" s="23"/>
      <c r="BA19" s="23"/>
      <c r="BB19" s="31" t="str">
        <f t="shared" si="4"/>
        <v>○</v>
      </c>
      <c r="BC19" s="31" t="str">
        <f t="shared" si="5"/>
        <v>○</v>
      </c>
      <c r="BD19" s="31" t="s">
        <v>147</v>
      </c>
      <c r="BE19" s="31" t="s">
        <v>147</v>
      </c>
      <c r="BF19" s="33" t="s">
        <v>123</v>
      </c>
      <c r="BG19" s="26"/>
      <c r="BH19" s="26">
        <f t="shared" si="0"/>
        <v>1</v>
      </c>
      <c r="BI19" s="26">
        <f t="shared" si="1"/>
        <v>0</v>
      </c>
      <c r="BJ19" s="26">
        <f t="shared" si="2"/>
        <v>0</v>
      </c>
      <c r="BK19" s="26">
        <f t="shared" si="3"/>
        <v>0</v>
      </c>
    </row>
    <row r="20" spans="1:63" s="27" customFormat="1" ht="33" customHeight="1">
      <c r="A20" s="19">
        <v>28</v>
      </c>
      <c r="B20" s="19">
        <v>105</v>
      </c>
      <c r="C20" s="20">
        <v>15</v>
      </c>
      <c r="D20" s="28" t="s">
        <v>158</v>
      </c>
      <c r="E20" s="29">
        <v>38405</v>
      </c>
      <c r="F20" s="30" t="s">
        <v>379</v>
      </c>
      <c r="G20" s="21">
        <v>37554</v>
      </c>
      <c r="H20" s="22" t="s">
        <v>644</v>
      </c>
      <c r="I20" s="22"/>
      <c r="J20" s="34" t="s">
        <v>512</v>
      </c>
      <c r="K20" s="23">
        <v>2</v>
      </c>
      <c r="L20" s="23">
        <v>105</v>
      </c>
      <c r="M20" s="23">
        <v>501</v>
      </c>
      <c r="N20" s="23" t="s">
        <v>159</v>
      </c>
      <c r="O20" s="23">
        <v>8</v>
      </c>
      <c r="P20" s="23">
        <v>3</v>
      </c>
      <c r="Q20" s="23">
        <v>105</v>
      </c>
      <c r="R20" s="23">
        <v>1007</v>
      </c>
      <c r="S20" s="23">
        <v>12</v>
      </c>
      <c r="T20" s="23">
        <v>403</v>
      </c>
      <c r="U20" s="23">
        <v>1</v>
      </c>
      <c r="V20" s="31" t="s">
        <v>129</v>
      </c>
      <c r="W20" s="23">
        <v>1</v>
      </c>
      <c r="X20" s="117">
        <v>4.7</v>
      </c>
      <c r="Y20" s="61">
        <v>0</v>
      </c>
      <c r="Z20" s="23"/>
      <c r="AA20" s="117">
        <v>3.5</v>
      </c>
      <c r="AB20" s="32">
        <v>74</v>
      </c>
      <c r="AC20" s="32">
        <v>71.8</v>
      </c>
      <c r="AD20" s="23"/>
      <c r="AE20" s="23"/>
      <c r="AF20" s="23"/>
      <c r="AG20" s="23">
        <v>71</v>
      </c>
      <c r="AH20" s="23">
        <v>67</v>
      </c>
      <c r="AI20" s="34" t="s">
        <v>476</v>
      </c>
      <c r="AJ20" s="23">
        <v>0</v>
      </c>
      <c r="AK20" s="23">
        <v>1</v>
      </c>
      <c r="AL20" s="23">
        <v>4</v>
      </c>
      <c r="AM20" s="23">
        <v>0</v>
      </c>
      <c r="AN20" s="23">
        <v>0</v>
      </c>
      <c r="AO20" s="23">
        <v>3</v>
      </c>
      <c r="AP20" s="23">
        <v>1</v>
      </c>
      <c r="AQ20" s="23">
        <v>3</v>
      </c>
      <c r="AR20" s="23">
        <v>2</v>
      </c>
      <c r="AS20" s="23"/>
      <c r="AT20" s="23"/>
      <c r="AU20" s="23"/>
      <c r="AV20" s="23"/>
      <c r="AW20" s="23"/>
      <c r="AX20" s="23"/>
      <c r="AY20" s="23"/>
      <c r="AZ20" s="23"/>
      <c r="BA20" s="23"/>
      <c r="BB20" s="31" t="str">
        <f t="shared" si="4"/>
        <v>×</v>
      </c>
      <c r="BC20" s="31" t="str">
        <f t="shared" si="5"/>
        <v>×</v>
      </c>
      <c r="BD20" s="31" t="s">
        <v>130</v>
      </c>
      <c r="BE20" s="31" t="s">
        <v>130</v>
      </c>
      <c r="BF20" s="33" t="s">
        <v>123</v>
      </c>
      <c r="BG20" s="26"/>
      <c r="BH20" s="26">
        <f t="shared" si="0"/>
        <v>0</v>
      </c>
      <c r="BI20" s="26">
        <f t="shared" si="1"/>
        <v>0</v>
      </c>
      <c r="BJ20" s="26">
        <f t="shared" si="2"/>
        <v>0</v>
      </c>
      <c r="BK20" s="26">
        <f t="shared" si="3"/>
        <v>1</v>
      </c>
    </row>
    <row r="21" spans="1:63" s="27" customFormat="1" ht="24" customHeight="1">
      <c r="A21" s="19">
        <v>28</v>
      </c>
      <c r="B21" s="19">
        <v>105</v>
      </c>
      <c r="C21" s="20">
        <v>16</v>
      </c>
      <c r="D21" s="28" t="s">
        <v>160</v>
      </c>
      <c r="E21" s="29">
        <v>38405</v>
      </c>
      <c r="F21" s="30" t="s">
        <v>379</v>
      </c>
      <c r="G21" s="21">
        <v>37554</v>
      </c>
      <c r="H21" s="35" t="s">
        <v>645</v>
      </c>
      <c r="I21" s="35"/>
      <c r="J21" s="36">
        <v>10</v>
      </c>
      <c r="K21" s="23">
        <v>3</v>
      </c>
      <c r="L21" s="23">
        <v>105</v>
      </c>
      <c r="M21" s="23">
        <v>1016</v>
      </c>
      <c r="N21" s="23"/>
      <c r="O21" s="23"/>
      <c r="P21" s="23"/>
      <c r="Q21" s="23"/>
      <c r="R21" s="23"/>
      <c r="S21" s="23">
        <v>10</v>
      </c>
      <c r="T21" s="23">
        <v>404</v>
      </c>
      <c r="U21" s="23">
        <v>1</v>
      </c>
      <c r="V21" s="31" t="s">
        <v>161</v>
      </c>
      <c r="W21" s="23">
        <v>1</v>
      </c>
      <c r="X21" s="117">
        <v>7.1</v>
      </c>
      <c r="Y21" s="61">
        <v>0</v>
      </c>
      <c r="Z21" s="23"/>
      <c r="AA21" s="117">
        <v>2.2</v>
      </c>
      <c r="AB21" s="32">
        <v>69</v>
      </c>
      <c r="AC21" s="32">
        <v>65</v>
      </c>
      <c r="AD21" s="23"/>
      <c r="AE21" s="23"/>
      <c r="AF21" s="23"/>
      <c r="AG21" s="23">
        <v>64</v>
      </c>
      <c r="AH21" s="23">
        <v>57</v>
      </c>
      <c r="AI21" s="23">
        <v>1</v>
      </c>
      <c r="AJ21" s="23">
        <v>0</v>
      </c>
      <c r="AK21" s="23">
        <v>0</v>
      </c>
      <c r="AL21" s="23">
        <v>4</v>
      </c>
      <c r="AM21" s="23">
        <v>0</v>
      </c>
      <c r="AN21" s="23">
        <v>0</v>
      </c>
      <c r="AO21" s="23">
        <v>3</v>
      </c>
      <c r="AP21" s="23">
        <v>1</v>
      </c>
      <c r="AQ21" s="23">
        <v>3</v>
      </c>
      <c r="AR21" s="23">
        <v>2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31" t="str">
        <f t="shared" si="4"/>
        <v>○</v>
      </c>
      <c r="BC21" s="31" t="str">
        <f t="shared" si="5"/>
        <v>○</v>
      </c>
      <c r="BD21" s="31" t="s">
        <v>162</v>
      </c>
      <c r="BE21" s="31" t="s">
        <v>162</v>
      </c>
      <c r="BF21" s="33" t="s">
        <v>123</v>
      </c>
      <c r="BG21" s="26"/>
      <c r="BH21" s="26">
        <f t="shared" si="0"/>
        <v>1</v>
      </c>
      <c r="BI21" s="26">
        <f t="shared" si="1"/>
        <v>0</v>
      </c>
      <c r="BJ21" s="26">
        <f t="shared" si="2"/>
        <v>0</v>
      </c>
      <c r="BK21" s="26">
        <f t="shared" si="3"/>
        <v>0</v>
      </c>
    </row>
    <row r="22" spans="1:63" s="27" customFormat="1" ht="24" customHeight="1">
      <c r="A22" s="19">
        <v>28</v>
      </c>
      <c r="B22" s="19"/>
      <c r="C22" s="20"/>
      <c r="D22" s="28" t="s">
        <v>481</v>
      </c>
      <c r="E22" s="29">
        <v>38404</v>
      </c>
      <c r="F22" s="30" t="s">
        <v>354</v>
      </c>
      <c r="G22" s="21"/>
      <c r="H22" s="35" t="s">
        <v>482</v>
      </c>
      <c r="I22" s="35"/>
      <c r="J22" s="36">
        <v>4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31" t="s">
        <v>132</v>
      </c>
      <c r="W22" s="23"/>
      <c r="X22" s="117">
        <v>3.5</v>
      </c>
      <c r="Y22" s="61">
        <v>0</v>
      </c>
      <c r="Z22" s="23"/>
      <c r="AA22" s="117">
        <v>2</v>
      </c>
      <c r="AB22" s="32">
        <v>69</v>
      </c>
      <c r="AC22" s="32">
        <v>65</v>
      </c>
      <c r="AD22" s="23"/>
      <c r="AE22" s="23"/>
      <c r="AF22" s="23"/>
      <c r="AG22" s="23"/>
      <c r="AH22" s="23"/>
      <c r="AI22" s="23">
        <v>1</v>
      </c>
      <c r="AJ22" s="23"/>
      <c r="AK22" s="23"/>
      <c r="AL22" s="23">
        <v>4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31" t="str">
        <f t="shared" si="4"/>
        <v>○</v>
      </c>
      <c r="BC22" s="31" t="str">
        <f t="shared" si="5"/>
        <v>○</v>
      </c>
      <c r="BD22" s="31" t="s">
        <v>162</v>
      </c>
      <c r="BE22" s="31" t="s">
        <v>162</v>
      </c>
      <c r="BF22" s="33" t="s">
        <v>123</v>
      </c>
      <c r="BG22" s="26"/>
      <c r="BH22" s="26">
        <f t="shared" si="0"/>
        <v>1</v>
      </c>
      <c r="BI22" s="26">
        <f t="shared" si="1"/>
        <v>0</v>
      </c>
      <c r="BJ22" s="26">
        <f t="shared" si="2"/>
        <v>0</v>
      </c>
      <c r="BK22" s="26">
        <f t="shared" si="3"/>
        <v>0</v>
      </c>
    </row>
    <row r="23" spans="1:63" s="27" customFormat="1" ht="24" customHeight="1">
      <c r="A23" s="19">
        <v>28</v>
      </c>
      <c r="B23" s="19">
        <v>109</v>
      </c>
      <c r="C23" s="20">
        <v>20</v>
      </c>
      <c r="D23" s="28" t="s">
        <v>0</v>
      </c>
      <c r="E23" s="29">
        <v>38426</v>
      </c>
      <c r="F23" s="30" t="s">
        <v>409</v>
      </c>
      <c r="G23" s="21">
        <v>37575</v>
      </c>
      <c r="H23" s="23" t="s">
        <v>450</v>
      </c>
      <c r="I23" s="23"/>
      <c r="J23" s="36">
        <v>4</v>
      </c>
      <c r="K23" s="23">
        <v>3</v>
      </c>
      <c r="L23" s="23">
        <v>109</v>
      </c>
      <c r="M23" s="23">
        <v>1023</v>
      </c>
      <c r="N23" s="23"/>
      <c r="O23" s="23"/>
      <c r="P23" s="23"/>
      <c r="Q23" s="23"/>
      <c r="R23" s="23"/>
      <c r="S23" s="23">
        <v>4</v>
      </c>
      <c r="T23" s="23">
        <v>504</v>
      </c>
      <c r="U23" s="23">
        <v>1</v>
      </c>
      <c r="V23" s="31" t="s">
        <v>173</v>
      </c>
      <c r="W23" s="23">
        <v>1</v>
      </c>
      <c r="X23" s="61">
        <v>10</v>
      </c>
      <c r="Y23" s="61">
        <v>10</v>
      </c>
      <c r="Z23" s="23"/>
      <c r="AA23" s="117">
        <v>0.7</v>
      </c>
      <c r="AB23" s="32">
        <v>70</v>
      </c>
      <c r="AC23" s="32">
        <v>65</v>
      </c>
      <c r="AD23" s="23"/>
      <c r="AE23" s="23"/>
      <c r="AF23" s="23"/>
      <c r="AG23" s="23">
        <v>66</v>
      </c>
      <c r="AH23" s="23">
        <v>53</v>
      </c>
      <c r="AI23" s="23">
        <v>1</v>
      </c>
      <c r="AJ23" s="23">
        <v>0</v>
      </c>
      <c r="AK23" s="23">
        <v>0</v>
      </c>
      <c r="AL23" s="23">
        <v>3</v>
      </c>
      <c r="AM23" s="23">
        <v>0</v>
      </c>
      <c r="AN23" s="23">
        <v>0</v>
      </c>
      <c r="AO23" s="23">
        <v>3</v>
      </c>
      <c r="AP23" s="23">
        <v>1</v>
      </c>
      <c r="AQ23" s="23">
        <v>3</v>
      </c>
      <c r="AR23" s="23">
        <v>2</v>
      </c>
      <c r="AS23" s="23"/>
      <c r="AT23" s="23"/>
      <c r="AU23" s="23"/>
      <c r="AV23" s="23"/>
      <c r="AW23" s="23"/>
      <c r="AX23" s="23"/>
      <c r="AY23" s="23"/>
      <c r="AZ23" s="23"/>
      <c r="BA23" s="23"/>
      <c r="BB23" s="31" t="str">
        <f aca="true" t="shared" si="6" ref="BB23:BB28">IF(AB23&lt;=70.4,"○","×")</f>
        <v>○</v>
      </c>
      <c r="BC23" s="31" t="str">
        <f aca="true" t="shared" si="7" ref="BC23:BC28">IF(AC23&lt;=65.4,"○","×")</f>
        <v>○</v>
      </c>
      <c r="BD23" s="31" t="s">
        <v>174</v>
      </c>
      <c r="BE23" s="31" t="s">
        <v>174</v>
      </c>
      <c r="BF23" s="33" t="s">
        <v>123</v>
      </c>
      <c r="BG23" s="26"/>
      <c r="BH23" s="26">
        <f aca="true" t="shared" si="8" ref="BH23:BH28">IF(AND(BB23="○",BC23="○"),1,0)</f>
        <v>1</v>
      </c>
      <c r="BI23" s="26">
        <f aca="true" t="shared" si="9" ref="BI23:BI28">IF(AND(BB23="○",BC23="×"),1,0)</f>
        <v>0</v>
      </c>
      <c r="BJ23" s="26">
        <f aca="true" t="shared" si="10" ref="BJ23:BJ28">IF(AND(BB23="×",BC23="○"),1,0)</f>
        <v>0</v>
      </c>
      <c r="BK23" s="26">
        <f aca="true" t="shared" si="11" ref="BK23:BK28">IF(AND(BB23="×",BC23="×"),1,0)</f>
        <v>0</v>
      </c>
    </row>
    <row r="24" spans="1:63" s="27" customFormat="1" ht="24" customHeight="1">
      <c r="A24" s="19">
        <v>28</v>
      </c>
      <c r="B24" s="19">
        <v>109</v>
      </c>
      <c r="C24" s="20">
        <v>23</v>
      </c>
      <c r="D24" s="28" t="s">
        <v>181</v>
      </c>
      <c r="E24" s="29">
        <v>38419</v>
      </c>
      <c r="F24" s="30" t="s">
        <v>369</v>
      </c>
      <c r="G24" s="21">
        <v>37582</v>
      </c>
      <c r="H24" s="23" t="s">
        <v>182</v>
      </c>
      <c r="I24" s="23"/>
      <c r="J24" s="36">
        <v>4</v>
      </c>
      <c r="K24" s="23">
        <v>1</v>
      </c>
      <c r="L24" s="23">
        <v>109</v>
      </c>
      <c r="M24" s="23">
        <v>5</v>
      </c>
      <c r="N24" s="23"/>
      <c r="O24" s="23"/>
      <c r="P24" s="23"/>
      <c r="Q24" s="23"/>
      <c r="R24" s="23"/>
      <c r="S24" s="23">
        <v>4</v>
      </c>
      <c r="T24" s="23">
        <v>507</v>
      </c>
      <c r="U24" s="23">
        <v>1</v>
      </c>
      <c r="V24" s="31" t="s">
        <v>183</v>
      </c>
      <c r="W24" s="23">
        <v>1</v>
      </c>
      <c r="X24" s="61">
        <v>25</v>
      </c>
      <c r="Y24" s="61">
        <v>25</v>
      </c>
      <c r="Z24" s="23"/>
      <c r="AA24" s="117">
        <v>1.2</v>
      </c>
      <c r="AB24" s="32">
        <v>54.3</v>
      </c>
      <c r="AC24" s="32">
        <v>53.4</v>
      </c>
      <c r="AD24" s="23"/>
      <c r="AE24" s="23"/>
      <c r="AF24" s="23"/>
      <c r="AG24" s="23">
        <v>53</v>
      </c>
      <c r="AH24" s="23">
        <v>54</v>
      </c>
      <c r="AI24" s="23">
        <v>3</v>
      </c>
      <c r="AJ24" s="23">
        <v>0</v>
      </c>
      <c r="AK24" s="23">
        <v>3</v>
      </c>
      <c r="AL24" s="23">
        <v>7</v>
      </c>
      <c r="AM24" s="23">
        <v>0</v>
      </c>
      <c r="AN24" s="23">
        <v>0</v>
      </c>
      <c r="AO24" s="23">
        <v>3</v>
      </c>
      <c r="AP24" s="23">
        <v>1</v>
      </c>
      <c r="AQ24" s="23">
        <v>3</v>
      </c>
      <c r="AR24" s="23">
        <v>2</v>
      </c>
      <c r="AS24" s="23"/>
      <c r="AT24" s="23"/>
      <c r="AU24" s="23"/>
      <c r="AV24" s="23"/>
      <c r="AW24" s="23"/>
      <c r="AX24" s="23"/>
      <c r="AY24" s="23"/>
      <c r="AZ24" s="23"/>
      <c r="BA24" s="23"/>
      <c r="BB24" s="31" t="str">
        <f t="shared" si="6"/>
        <v>○</v>
      </c>
      <c r="BC24" s="31" t="str">
        <f t="shared" si="7"/>
        <v>○</v>
      </c>
      <c r="BD24" s="31" t="s">
        <v>130</v>
      </c>
      <c r="BE24" s="31" t="s">
        <v>130</v>
      </c>
      <c r="BF24" s="33" t="s">
        <v>123</v>
      </c>
      <c r="BG24" s="26"/>
      <c r="BH24" s="26">
        <f t="shared" si="8"/>
        <v>1</v>
      </c>
      <c r="BI24" s="26">
        <f t="shared" si="9"/>
        <v>0</v>
      </c>
      <c r="BJ24" s="26">
        <f t="shared" si="10"/>
        <v>0</v>
      </c>
      <c r="BK24" s="26">
        <f t="shared" si="11"/>
        <v>0</v>
      </c>
    </row>
    <row r="25" spans="1:63" s="27" customFormat="1" ht="24" customHeight="1">
      <c r="A25" s="19">
        <v>28</v>
      </c>
      <c r="B25" s="19"/>
      <c r="C25" s="20">
        <v>24</v>
      </c>
      <c r="D25" s="28" t="s">
        <v>513</v>
      </c>
      <c r="E25" s="29">
        <v>38420</v>
      </c>
      <c r="F25" s="30" t="s">
        <v>368</v>
      </c>
      <c r="G25" s="21">
        <v>37582</v>
      </c>
      <c r="H25" s="23" t="s">
        <v>484</v>
      </c>
      <c r="I25" s="23">
        <v>2</v>
      </c>
      <c r="J25" s="36">
        <v>4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31" t="s">
        <v>429</v>
      </c>
      <c r="W25" s="23">
        <v>1</v>
      </c>
      <c r="X25" s="117">
        <v>26.4</v>
      </c>
      <c r="Y25" s="61">
        <v>0</v>
      </c>
      <c r="Z25" s="23"/>
      <c r="AA25" s="117">
        <v>5.2</v>
      </c>
      <c r="AB25" s="32">
        <v>61</v>
      </c>
      <c r="AC25" s="32">
        <v>57</v>
      </c>
      <c r="AD25" s="23"/>
      <c r="AE25" s="23"/>
      <c r="AF25" s="23"/>
      <c r="AG25" s="23"/>
      <c r="AH25" s="23"/>
      <c r="AI25" s="23">
        <v>1</v>
      </c>
      <c r="AJ25" s="23"/>
      <c r="AK25" s="23"/>
      <c r="AL25" s="23">
        <v>2</v>
      </c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31" t="str">
        <f t="shared" si="6"/>
        <v>○</v>
      </c>
      <c r="BC25" s="31" t="str">
        <f t="shared" si="7"/>
        <v>○</v>
      </c>
      <c r="BD25" s="31" t="s">
        <v>2</v>
      </c>
      <c r="BE25" s="31" t="s">
        <v>2</v>
      </c>
      <c r="BF25" s="33" t="s">
        <v>3</v>
      </c>
      <c r="BG25" s="26"/>
      <c r="BH25" s="26">
        <f t="shared" si="8"/>
        <v>1</v>
      </c>
      <c r="BI25" s="26">
        <f t="shared" si="9"/>
        <v>0</v>
      </c>
      <c r="BJ25" s="26">
        <f t="shared" si="10"/>
        <v>0</v>
      </c>
      <c r="BK25" s="26">
        <f t="shared" si="11"/>
        <v>0</v>
      </c>
    </row>
    <row r="26" spans="1:63" s="27" customFormat="1" ht="24" customHeight="1">
      <c r="A26" s="19">
        <v>28</v>
      </c>
      <c r="B26" s="19">
        <v>109</v>
      </c>
      <c r="C26" s="20">
        <v>22</v>
      </c>
      <c r="D26" s="28" t="s">
        <v>483</v>
      </c>
      <c r="E26" s="29">
        <v>38420</v>
      </c>
      <c r="F26" s="30" t="s">
        <v>368</v>
      </c>
      <c r="G26" s="21">
        <v>37575</v>
      </c>
      <c r="H26" s="23" t="s">
        <v>178</v>
      </c>
      <c r="I26" s="23">
        <v>15</v>
      </c>
      <c r="J26" s="36">
        <v>2</v>
      </c>
      <c r="K26" s="23">
        <v>4</v>
      </c>
      <c r="L26" s="23">
        <v>109</v>
      </c>
      <c r="M26" s="23">
        <v>4005</v>
      </c>
      <c r="N26" s="23"/>
      <c r="O26" s="23"/>
      <c r="P26" s="23"/>
      <c r="Q26" s="23"/>
      <c r="R26" s="23"/>
      <c r="S26" s="23">
        <v>2</v>
      </c>
      <c r="T26" s="23">
        <v>506</v>
      </c>
      <c r="U26" s="23">
        <v>1</v>
      </c>
      <c r="V26" s="31" t="s">
        <v>179</v>
      </c>
      <c r="W26" s="23">
        <v>1</v>
      </c>
      <c r="X26" s="117">
        <v>3.5</v>
      </c>
      <c r="Y26" s="61">
        <v>0</v>
      </c>
      <c r="Z26" s="23"/>
      <c r="AA26" s="117">
        <v>2</v>
      </c>
      <c r="AB26" s="32">
        <v>69</v>
      </c>
      <c r="AC26" s="32">
        <v>66</v>
      </c>
      <c r="AD26" s="23"/>
      <c r="AE26" s="23"/>
      <c r="AF26" s="23"/>
      <c r="AG26" s="23">
        <v>63</v>
      </c>
      <c r="AH26" s="23">
        <v>46</v>
      </c>
      <c r="AI26" s="23">
        <v>1</v>
      </c>
      <c r="AJ26" s="23">
        <v>0</v>
      </c>
      <c r="AK26" s="23">
        <v>0</v>
      </c>
      <c r="AL26" s="23">
        <v>5</v>
      </c>
      <c r="AM26" s="23">
        <v>0</v>
      </c>
      <c r="AN26" s="23">
        <v>0</v>
      </c>
      <c r="AO26" s="23">
        <v>3</v>
      </c>
      <c r="AP26" s="23">
        <v>1</v>
      </c>
      <c r="AQ26" s="23">
        <v>3</v>
      </c>
      <c r="AR26" s="23">
        <v>2</v>
      </c>
      <c r="AS26" s="23"/>
      <c r="AT26" s="23"/>
      <c r="AU26" s="23"/>
      <c r="AV26" s="23"/>
      <c r="AW26" s="23"/>
      <c r="AX26" s="23"/>
      <c r="AY26" s="23"/>
      <c r="AZ26" s="23"/>
      <c r="BA26" s="23"/>
      <c r="BB26" s="31" t="str">
        <f t="shared" si="6"/>
        <v>○</v>
      </c>
      <c r="BC26" s="31" t="str">
        <f t="shared" si="7"/>
        <v>×</v>
      </c>
      <c r="BD26" s="31" t="s">
        <v>180</v>
      </c>
      <c r="BE26" s="31" t="s">
        <v>180</v>
      </c>
      <c r="BF26" s="33" t="s">
        <v>123</v>
      </c>
      <c r="BG26" s="26"/>
      <c r="BH26" s="26">
        <f t="shared" si="8"/>
        <v>0</v>
      </c>
      <c r="BI26" s="26">
        <f t="shared" si="9"/>
        <v>1</v>
      </c>
      <c r="BJ26" s="26">
        <f t="shared" si="10"/>
        <v>0</v>
      </c>
      <c r="BK26" s="26">
        <f t="shared" si="11"/>
        <v>0</v>
      </c>
    </row>
    <row r="27" spans="1:63" s="27" customFormat="1" ht="24" customHeight="1">
      <c r="A27" s="19">
        <v>28</v>
      </c>
      <c r="B27" s="19">
        <v>109</v>
      </c>
      <c r="C27" s="20">
        <v>17</v>
      </c>
      <c r="D27" s="28" t="s">
        <v>163</v>
      </c>
      <c r="E27" s="29">
        <v>38400</v>
      </c>
      <c r="F27" s="30" t="s">
        <v>218</v>
      </c>
      <c r="G27" s="21">
        <v>37579</v>
      </c>
      <c r="H27" s="23" t="s">
        <v>164</v>
      </c>
      <c r="I27" s="23">
        <v>16</v>
      </c>
      <c r="J27" s="36">
        <v>4</v>
      </c>
      <c r="K27" s="23">
        <v>4</v>
      </c>
      <c r="L27" s="23">
        <v>109</v>
      </c>
      <c r="M27" s="23">
        <v>4013</v>
      </c>
      <c r="N27" s="23"/>
      <c r="O27" s="23"/>
      <c r="P27" s="23"/>
      <c r="Q27" s="23"/>
      <c r="R27" s="23"/>
      <c r="S27" s="23">
        <v>4</v>
      </c>
      <c r="T27" s="23">
        <v>501</v>
      </c>
      <c r="U27" s="23">
        <v>1</v>
      </c>
      <c r="V27" s="31" t="s">
        <v>165</v>
      </c>
      <c r="W27" s="23">
        <v>1</v>
      </c>
      <c r="X27" s="117">
        <v>8.1</v>
      </c>
      <c r="Y27" s="61">
        <v>5</v>
      </c>
      <c r="Z27" s="23"/>
      <c r="AA27" s="117">
        <v>1.2</v>
      </c>
      <c r="AB27" s="32">
        <v>68</v>
      </c>
      <c r="AC27" s="32">
        <v>63</v>
      </c>
      <c r="AD27" s="23"/>
      <c r="AE27" s="23"/>
      <c r="AF27" s="23"/>
      <c r="AG27" s="23">
        <v>69</v>
      </c>
      <c r="AH27" s="23">
        <v>58</v>
      </c>
      <c r="AI27" s="23">
        <v>1</v>
      </c>
      <c r="AJ27" s="23">
        <v>0</v>
      </c>
      <c r="AK27" s="23">
        <v>0</v>
      </c>
      <c r="AL27" s="23">
        <v>2</v>
      </c>
      <c r="AM27" s="23">
        <v>0</v>
      </c>
      <c r="AN27" s="23">
        <v>0</v>
      </c>
      <c r="AO27" s="23">
        <v>3</v>
      </c>
      <c r="AP27" s="23">
        <v>1</v>
      </c>
      <c r="AQ27" s="23">
        <v>3</v>
      </c>
      <c r="AR27" s="23">
        <v>2</v>
      </c>
      <c r="AS27" s="23"/>
      <c r="AT27" s="23"/>
      <c r="AU27" s="23"/>
      <c r="AV27" s="23"/>
      <c r="AW27" s="23"/>
      <c r="AX27" s="23"/>
      <c r="AY27" s="23"/>
      <c r="AZ27" s="23"/>
      <c r="BA27" s="23"/>
      <c r="BB27" s="31" t="str">
        <f t="shared" si="6"/>
        <v>○</v>
      </c>
      <c r="BC27" s="31" t="str">
        <f t="shared" si="7"/>
        <v>○</v>
      </c>
      <c r="BD27" s="31" t="s">
        <v>166</v>
      </c>
      <c r="BE27" s="31" t="s">
        <v>166</v>
      </c>
      <c r="BF27" s="33" t="s">
        <v>123</v>
      </c>
      <c r="BG27" s="26"/>
      <c r="BH27" s="26">
        <f t="shared" si="8"/>
        <v>1</v>
      </c>
      <c r="BI27" s="26">
        <f t="shared" si="9"/>
        <v>0</v>
      </c>
      <c r="BJ27" s="26">
        <f t="shared" si="10"/>
        <v>0</v>
      </c>
      <c r="BK27" s="26">
        <f t="shared" si="11"/>
        <v>0</v>
      </c>
    </row>
    <row r="28" spans="1:63" s="27" customFormat="1" ht="24" customHeight="1">
      <c r="A28" s="19">
        <v>28</v>
      </c>
      <c r="B28" s="19">
        <v>109</v>
      </c>
      <c r="C28" s="20">
        <v>19</v>
      </c>
      <c r="D28" s="28" t="s">
        <v>171</v>
      </c>
      <c r="E28" s="29">
        <v>38419</v>
      </c>
      <c r="F28" s="30" t="s">
        <v>369</v>
      </c>
      <c r="G28" s="21">
        <v>37582</v>
      </c>
      <c r="H28" s="23" t="s">
        <v>172</v>
      </c>
      <c r="I28" s="23">
        <v>38</v>
      </c>
      <c r="J28" s="36">
        <v>2</v>
      </c>
      <c r="K28" s="23">
        <v>4</v>
      </c>
      <c r="L28" s="23">
        <v>109</v>
      </c>
      <c r="M28" s="23">
        <v>4036</v>
      </c>
      <c r="N28" s="23"/>
      <c r="O28" s="23"/>
      <c r="P28" s="23"/>
      <c r="Q28" s="23"/>
      <c r="R28" s="23"/>
      <c r="S28" s="23">
        <v>2</v>
      </c>
      <c r="T28" s="23">
        <v>503</v>
      </c>
      <c r="U28" s="23">
        <v>1</v>
      </c>
      <c r="V28" s="31" t="s">
        <v>135</v>
      </c>
      <c r="W28" s="23">
        <v>1</v>
      </c>
      <c r="X28" s="61">
        <v>1</v>
      </c>
      <c r="Y28" s="61">
        <v>0</v>
      </c>
      <c r="Z28" s="23"/>
      <c r="AA28" s="117">
        <v>1.7</v>
      </c>
      <c r="AB28" s="32">
        <v>72</v>
      </c>
      <c r="AC28" s="32">
        <v>71</v>
      </c>
      <c r="AD28" s="23"/>
      <c r="AE28" s="23"/>
      <c r="AF28" s="23"/>
      <c r="AG28" s="23">
        <v>62</v>
      </c>
      <c r="AH28" s="23">
        <v>51</v>
      </c>
      <c r="AI28" s="23">
        <v>1</v>
      </c>
      <c r="AJ28" s="23">
        <v>0</v>
      </c>
      <c r="AK28" s="23">
        <v>0</v>
      </c>
      <c r="AL28" s="23">
        <v>7</v>
      </c>
      <c r="AM28" s="23">
        <v>0</v>
      </c>
      <c r="AN28" s="23">
        <v>0</v>
      </c>
      <c r="AO28" s="23">
        <v>3</v>
      </c>
      <c r="AP28" s="23">
        <v>1</v>
      </c>
      <c r="AQ28" s="23">
        <v>3</v>
      </c>
      <c r="AR28" s="23">
        <v>2</v>
      </c>
      <c r="AS28" s="23"/>
      <c r="AT28" s="23"/>
      <c r="AU28" s="23"/>
      <c r="AV28" s="23"/>
      <c r="AW28" s="23"/>
      <c r="AX28" s="23"/>
      <c r="AY28" s="23"/>
      <c r="AZ28" s="23"/>
      <c r="BA28" s="23"/>
      <c r="BB28" s="31" t="str">
        <f t="shared" si="6"/>
        <v>×</v>
      </c>
      <c r="BC28" s="31" t="str">
        <f t="shared" si="7"/>
        <v>×</v>
      </c>
      <c r="BD28" s="31" t="s">
        <v>136</v>
      </c>
      <c r="BE28" s="31" t="s">
        <v>136</v>
      </c>
      <c r="BF28" s="33" t="s">
        <v>123</v>
      </c>
      <c r="BG28" s="26"/>
      <c r="BH28" s="26">
        <f t="shared" si="8"/>
        <v>0</v>
      </c>
      <c r="BI28" s="26">
        <f t="shared" si="9"/>
        <v>0</v>
      </c>
      <c r="BJ28" s="26">
        <f t="shared" si="10"/>
        <v>0</v>
      </c>
      <c r="BK28" s="26">
        <f t="shared" si="11"/>
        <v>1</v>
      </c>
    </row>
    <row r="29" spans="1:63" s="27" customFormat="1" ht="24" customHeight="1">
      <c r="A29" s="19">
        <v>28</v>
      </c>
      <c r="B29" s="19"/>
      <c r="C29" s="20"/>
      <c r="D29" s="28" t="s">
        <v>479</v>
      </c>
      <c r="E29" s="29">
        <v>38426</v>
      </c>
      <c r="F29" s="30" t="s">
        <v>409</v>
      </c>
      <c r="G29" s="21"/>
      <c r="H29" s="35" t="s">
        <v>480</v>
      </c>
      <c r="I29" s="35"/>
      <c r="J29" s="36">
        <v>4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1" t="s">
        <v>121</v>
      </c>
      <c r="W29" s="23"/>
      <c r="X29" s="117">
        <v>5.8</v>
      </c>
      <c r="Y29" s="61">
        <v>1</v>
      </c>
      <c r="Z29" s="23"/>
      <c r="AA29" s="117">
        <v>2</v>
      </c>
      <c r="AB29" s="32">
        <v>73</v>
      </c>
      <c r="AC29" s="32">
        <v>71</v>
      </c>
      <c r="AD29" s="23"/>
      <c r="AE29" s="23"/>
      <c r="AF29" s="23"/>
      <c r="AG29" s="23"/>
      <c r="AH29" s="23"/>
      <c r="AI29" s="23">
        <v>1</v>
      </c>
      <c r="AJ29" s="23"/>
      <c r="AK29" s="23"/>
      <c r="AL29" s="23">
        <v>3</v>
      </c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31" t="str">
        <f t="shared" si="4"/>
        <v>×</v>
      </c>
      <c r="BC29" s="31" t="str">
        <f t="shared" si="5"/>
        <v>×</v>
      </c>
      <c r="BD29" s="31" t="s">
        <v>162</v>
      </c>
      <c r="BE29" s="31" t="s">
        <v>162</v>
      </c>
      <c r="BF29" s="33" t="s">
        <v>123</v>
      </c>
      <c r="BG29" s="26"/>
      <c r="BH29" s="26">
        <f t="shared" si="0"/>
        <v>0</v>
      </c>
      <c r="BI29" s="26">
        <f t="shared" si="1"/>
        <v>0</v>
      </c>
      <c r="BJ29" s="26">
        <f t="shared" si="2"/>
        <v>0</v>
      </c>
      <c r="BK29" s="26">
        <f t="shared" si="3"/>
        <v>1</v>
      </c>
    </row>
    <row r="30" spans="1:63" s="27" customFormat="1" ht="24" customHeight="1">
      <c r="A30" s="19">
        <v>28</v>
      </c>
      <c r="B30" s="19">
        <v>109</v>
      </c>
      <c r="C30" s="20">
        <v>18</v>
      </c>
      <c r="D30" s="28" t="s">
        <v>167</v>
      </c>
      <c r="E30" s="29">
        <v>38400</v>
      </c>
      <c r="F30" s="30" t="s">
        <v>218</v>
      </c>
      <c r="G30" s="21">
        <v>37579</v>
      </c>
      <c r="H30" s="23" t="s">
        <v>168</v>
      </c>
      <c r="I30" s="23">
        <v>197</v>
      </c>
      <c r="J30" s="36">
        <v>2</v>
      </c>
      <c r="K30" s="23">
        <v>4</v>
      </c>
      <c r="L30" s="23">
        <v>109</v>
      </c>
      <c r="M30" s="23">
        <v>6004</v>
      </c>
      <c r="N30" s="23"/>
      <c r="O30" s="23"/>
      <c r="P30" s="23"/>
      <c r="Q30" s="23"/>
      <c r="R30" s="23"/>
      <c r="S30" s="23">
        <v>2</v>
      </c>
      <c r="T30" s="23">
        <v>502</v>
      </c>
      <c r="U30" s="23">
        <v>1</v>
      </c>
      <c r="V30" s="31" t="s">
        <v>169</v>
      </c>
      <c r="W30" s="23">
        <v>1</v>
      </c>
      <c r="X30" s="117">
        <v>0.9</v>
      </c>
      <c r="Y30" s="117">
        <v>0.9</v>
      </c>
      <c r="Z30" s="23"/>
      <c r="AA30" s="117">
        <v>5.2</v>
      </c>
      <c r="AB30" s="32">
        <v>65</v>
      </c>
      <c r="AC30" s="32">
        <v>60</v>
      </c>
      <c r="AD30" s="23"/>
      <c r="AE30" s="23"/>
      <c r="AF30" s="23"/>
      <c r="AG30" s="23">
        <v>60</v>
      </c>
      <c r="AH30" s="23">
        <v>40</v>
      </c>
      <c r="AI30" s="23">
        <v>1</v>
      </c>
      <c r="AJ30" s="23">
        <v>0</v>
      </c>
      <c r="AK30" s="23">
        <v>0</v>
      </c>
      <c r="AL30" s="23">
        <v>2</v>
      </c>
      <c r="AM30" s="23">
        <v>0</v>
      </c>
      <c r="AN30" s="23">
        <v>0</v>
      </c>
      <c r="AO30" s="23">
        <v>3</v>
      </c>
      <c r="AP30" s="23">
        <v>1</v>
      </c>
      <c r="AQ30" s="23">
        <v>3</v>
      </c>
      <c r="AR30" s="23">
        <v>2</v>
      </c>
      <c r="AS30" s="23"/>
      <c r="AT30" s="23"/>
      <c r="AU30" s="23"/>
      <c r="AV30" s="23"/>
      <c r="AW30" s="23"/>
      <c r="AX30" s="23"/>
      <c r="AY30" s="23"/>
      <c r="AZ30" s="23"/>
      <c r="BA30" s="23"/>
      <c r="BB30" s="31" t="str">
        <f t="shared" si="4"/>
        <v>○</v>
      </c>
      <c r="BC30" s="31" t="str">
        <f t="shared" si="5"/>
        <v>○</v>
      </c>
      <c r="BD30" s="31" t="s">
        <v>170</v>
      </c>
      <c r="BE30" s="31" t="s">
        <v>170</v>
      </c>
      <c r="BF30" s="33" t="s">
        <v>123</v>
      </c>
      <c r="BG30" s="26"/>
      <c r="BH30" s="26">
        <f t="shared" si="0"/>
        <v>1</v>
      </c>
      <c r="BI30" s="26">
        <f t="shared" si="1"/>
        <v>0</v>
      </c>
      <c r="BJ30" s="26">
        <f t="shared" si="2"/>
        <v>0</v>
      </c>
      <c r="BK30" s="26">
        <f t="shared" si="3"/>
        <v>0</v>
      </c>
    </row>
    <row r="31" spans="1:63" s="27" customFormat="1" ht="24" customHeight="1">
      <c r="A31" s="19">
        <v>28</v>
      </c>
      <c r="B31" s="19">
        <v>109</v>
      </c>
      <c r="C31" s="20">
        <v>21</v>
      </c>
      <c r="D31" s="28" t="s">
        <v>175</v>
      </c>
      <c r="E31" s="29">
        <v>38420</v>
      </c>
      <c r="F31" s="30" t="s">
        <v>368</v>
      </c>
      <c r="G31" s="21">
        <v>37575</v>
      </c>
      <c r="H31" s="23" t="s">
        <v>176</v>
      </c>
      <c r="I31" s="23"/>
      <c r="J31" s="36">
        <v>4</v>
      </c>
      <c r="K31" s="23">
        <v>5</v>
      </c>
      <c r="L31" s="23">
        <v>109</v>
      </c>
      <c r="M31" s="23">
        <v>7060</v>
      </c>
      <c r="N31" s="23"/>
      <c r="O31" s="23"/>
      <c r="P31" s="23"/>
      <c r="Q31" s="23"/>
      <c r="R31" s="23"/>
      <c r="S31" s="23">
        <v>4</v>
      </c>
      <c r="T31" s="23">
        <v>505</v>
      </c>
      <c r="U31" s="23">
        <v>1</v>
      </c>
      <c r="V31" s="31" t="s">
        <v>177</v>
      </c>
      <c r="W31" s="23">
        <v>1</v>
      </c>
      <c r="X31" s="117">
        <v>11.6</v>
      </c>
      <c r="Y31" s="117">
        <v>4.6</v>
      </c>
      <c r="Z31" s="23"/>
      <c r="AA31" s="117">
        <v>1.5</v>
      </c>
      <c r="AB31" s="32">
        <v>64.2</v>
      </c>
      <c r="AC31" s="32">
        <v>59</v>
      </c>
      <c r="AD31" s="23"/>
      <c r="AE31" s="23"/>
      <c r="AF31" s="23"/>
      <c r="AG31" s="23">
        <v>64</v>
      </c>
      <c r="AH31" s="23">
        <v>51</v>
      </c>
      <c r="AI31" s="23">
        <v>4</v>
      </c>
      <c r="AJ31" s="23">
        <v>0</v>
      </c>
      <c r="AK31" s="23">
        <v>0</v>
      </c>
      <c r="AL31" s="23">
        <v>2</v>
      </c>
      <c r="AM31" s="23">
        <v>0</v>
      </c>
      <c r="AN31" s="23">
        <v>0</v>
      </c>
      <c r="AO31" s="23">
        <v>3</v>
      </c>
      <c r="AP31" s="23">
        <v>1</v>
      </c>
      <c r="AQ31" s="23">
        <v>3</v>
      </c>
      <c r="AR31" s="23">
        <v>2</v>
      </c>
      <c r="AS31" s="23"/>
      <c r="AT31" s="23"/>
      <c r="AU31" s="23"/>
      <c r="AV31" s="23"/>
      <c r="AW31" s="23"/>
      <c r="AX31" s="23"/>
      <c r="AY31" s="23"/>
      <c r="AZ31" s="23"/>
      <c r="BA31" s="23"/>
      <c r="BB31" s="31" t="str">
        <f t="shared" si="4"/>
        <v>○</v>
      </c>
      <c r="BC31" s="31" t="str">
        <f t="shared" si="5"/>
        <v>○</v>
      </c>
      <c r="BD31" s="31" t="s">
        <v>130</v>
      </c>
      <c r="BE31" s="31" t="s">
        <v>130</v>
      </c>
      <c r="BF31" s="33" t="s">
        <v>123</v>
      </c>
      <c r="BG31" s="26"/>
      <c r="BH31" s="26">
        <f t="shared" si="0"/>
        <v>1</v>
      </c>
      <c r="BI31" s="26">
        <f t="shared" si="1"/>
        <v>0</v>
      </c>
      <c r="BJ31" s="26">
        <f t="shared" si="2"/>
        <v>0</v>
      </c>
      <c r="BK31" s="26">
        <f t="shared" si="3"/>
        <v>0</v>
      </c>
    </row>
    <row r="32" spans="1:63" s="27" customFormat="1" ht="24" customHeight="1">
      <c r="A32" s="19">
        <v>28</v>
      </c>
      <c r="B32" s="19"/>
      <c r="C32" s="20"/>
      <c r="D32" s="28" t="s">
        <v>581</v>
      </c>
      <c r="E32" s="29">
        <v>38420</v>
      </c>
      <c r="F32" s="30" t="s">
        <v>368</v>
      </c>
      <c r="G32" s="21"/>
      <c r="H32" s="23" t="s">
        <v>646</v>
      </c>
      <c r="I32" s="23"/>
      <c r="J32" s="36">
        <v>2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1" t="s">
        <v>121</v>
      </c>
      <c r="W32" s="23"/>
      <c r="X32" s="117">
        <v>4.7</v>
      </c>
      <c r="Y32" s="61">
        <v>8</v>
      </c>
      <c r="Z32" s="23"/>
      <c r="AA32" s="117">
        <v>1.5</v>
      </c>
      <c r="AB32" s="32">
        <v>73</v>
      </c>
      <c r="AC32" s="32">
        <v>69</v>
      </c>
      <c r="AD32" s="23"/>
      <c r="AE32" s="23"/>
      <c r="AF32" s="23"/>
      <c r="AG32" s="23"/>
      <c r="AH32" s="23"/>
      <c r="AI32" s="23">
        <v>1</v>
      </c>
      <c r="AJ32" s="23"/>
      <c r="AK32" s="23"/>
      <c r="AL32" s="23">
        <v>3</v>
      </c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31" t="str">
        <f t="shared" si="4"/>
        <v>×</v>
      </c>
      <c r="BC32" s="31" t="str">
        <f t="shared" si="5"/>
        <v>×</v>
      </c>
      <c r="BD32" s="31" t="s">
        <v>130</v>
      </c>
      <c r="BE32" s="31" t="s">
        <v>130</v>
      </c>
      <c r="BF32" s="33" t="s">
        <v>123</v>
      </c>
      <c r="BG32" s="26"/>
      <c r="BH32" s="26">
        <f t="shared" si="0"/>
        <v>0</v>
      </c>
      <c r="BI32" s="26">
        <f t="shared" si="1"/>
        <v>0</v>
      </c>
      <c r="BJ32" s="26">
        <f t="shared" si="2"/>
        <v>0</v>
      </c>
      <c r="BK32" s="26">
        <f t="shared" si="3"/>
        <v>1</v>
      </c>
    </row>
    <row r="33" spans="1:63" s="27" customFormat="1" ht="24" customHeight="1">
      <c r="A33" s="19">
        <v>28</v>
      </c>
      <c r="B33" s="19"/>
      <c r="C33" s="20"/>
      <c r="D33" s="28" t="s">
        <v>580</v>
      </c>
      <c r="E33" s="29">
        <v>38419</v>
      </c>
      <c r="F33" s="30" t="s">
        <v>369</v>
      </c>
      <c r="G33" s="21"/>
      <c r="H33" s="23" t="s">
        <v>584</v>
      </c>
      <c r="I33" s="23"/>
      <c r="J33" s="36">
        <v>2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1" t="s">
        <v>529</v>
      </c>
      <c r="W33" s="23"/>
      <c r="X33" s="117">
        <v>3.5</v>
      </c>
      <c r="Y33" s="61">
        <v>50</v>
      </c>
      <c r="Z33" s="23"/>
      <c r="AA33" s="117">
        <v>1.2</v>
      </c>
      <c r="AB33" s="32">
        <v>69</v>
      </c>
      <c r="AC33" s="32">
        <v>64</v>
      </c>
      <c r="AD33" s="23"/>
      <c r="AE33" s="23"/>
      <c r="AF33" s="23"/>
      <c r="AG33" s="23"/>
      <c r="AH33" s="23"/>
      <c r="AI33" s="23">
        <v>1</v>
      </c>
      <c r="AJ33" s="23"/>
      <c r="AK33" s="23"/>
      <c r="AL33" s="23">
        <v>7</v>
      </c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31" t="str">
        <f t="shared" si="4"/>
        <v>○</v>
      </c>
      <c r="BC33" s="31" t="str">
        <f t="shared" si="5"/>
        <v>○</v>
      </c>
      <c r="BD33" s="31" t="s">
        <v>130</v>
      </c>
      <c r="BE33" s="31" t="s">
        <v>130</v>
      </c>
      <c r="BF33" s="33" t="s">
        <v>123</v>
      </c>
      <c r="BG33" s="26"/>
      <c r="BH33" s="26">
        <f t="shared" si="0"/>
        <v>1</v>
      </c>
      <c r="BI33" s="26">
        <f t="shared" si="1"/>
        <v>0</v>
      </c>
      <c r="BJ33" s="26">
        <f t="shared" si="2"/>
        <v>0</v>
      </c>
      <c r="BK33" s="26">
        <f t="shared" si="3"/>
        <v>0</v>
      </c>
    </row>
    <row r="34" spans="1:63" s="27" customFormat="1" ht="24" customHeight="1">
      <c r="A34" s="19">
        <v>28</v>
      </c>
      <c r="B34" s="19">
        <v>106</v>
      </c>
      <c r="C34" s="20">
        <v>25</v>
      </c>
      <c r="D34" s="28" t="s">
        <v>184</v>
      </c>
      <c r="E34" s="29">
        <v>38405</v>
      </c>
      <c r="F34" s="30" t="s">
        <v>379</v>
      </c>
      <c r="G34" s="21">
        <v>37650</v>
      </c>
      <c r="H34" s="23" t="s">
        <v>157</v>
      </c>
      <c r="I34" s="23"/>
      <c r="J34" s="36">
        <v>2</v>
      </c>
      <c r="K34" s="23">
        <v>6</v>
      </c>
      <c r="L34" s="23">
        <v>106</v>
      </c>
      <c r="M34" s="23">
        <v>4521</v>
      </c>
      <c r="N34" s="23"/>
      <c r="O34" s="23"/>
      <c r="P34" s="23"/>
      <c r="Q34" s="23"/>
      <c r="R34" s="23"/>
      <c r="S34" s="23">
        <v>2</v>
      </c>
      <c r="T34" s="23">
        <v>601</v>
      </c>
      <c r="U34" s="23">
        <v>1</v>
      </c>
      <c r="V34" s="31" t="s">
        <v>150</v>
      </c>
      <c r="W34" s="23">
        <v>0</v>
      </c>
      <c r="X34" s="117">
        <v>4.2</v>
      </c>
      <c r="Y34" s="117">
        <v>1.2</v>
      </c>
      <c r="Z34" s="23"/>
      <c r="AA34" s="117">
        <v>4.2</v>
      </c>
      <c r="AB34" s="32">
        <v>65.7</v>
      </c>
      <c r="AC34" s="32">
        <v>60.3</v>
      </c>
      <c r="AD34" s="23"/>
      <c r="AE34" s="23"/>
      <c r="AF34" s="23"/>
      <c r="AG34" s="23">
        <v>61</v>
      </c>
      <c r="AH34" s="23">
        <v>50</v>
      </c>
      <c r="AI34" s="23">
        <v>1</v>
      </c>
      <c r="AJ34" s="23">
        <v>0</v>
      </c>
      <c r="AK34" s="23">
        <v>0</v>
      </c>
      <c r="AL34" s="23">
        <v>3</v>
      </c>
      <c r="AM34" s="23">
        <v>0</v>
      </c>
      <c r="AN34" s="23">
        <v>0</v>
      </c>
      <c r="AO34" s="23">
        <v>3</v>
      </c>
      <c r="AP34" s="23">
        <v>1</v>
      </c>
      <c r="AQ34" s="23">
        <v>3</v>
      </c>
      <c r="AR34" s="23">
        <v>2</v>
      </c>
      <c r="AS34" s="23"/>
      <c r="AT34" s="23"/>
      <c r="AU34" s="23"/>
      <c r="AV34" s="23"/>
      <c r="AW34" s="23"/>
      <c r="AX34" s="23"/>
      <c r="AY34" s="23"/>
      <c r="AZ34" s="23"/>
      <c r="BA34" s="23"/>
      <c r="BB34" s="31" t="str">
        <f>IF(AB34&lt;=65.4,"○","×")</f>
        <v>×</v>
      </c>
      <c r="BC34" s="31" t="str">
        <f>IF(AC34&lt;=60.4,"○","×")</f>
        <v>○</v>
      </c>
      <c r="BD34" s="31" t="s">
        <v>147</v>
      </c>
      <c r="BE34" s="31" t="s">
        <v>147</v>
      </c>
      <c r="BF34" s="33" t="s">
        <v>123</v>
      </c>
      <c r="BG34" s="26"/>
      <c r="BH34" s="26">
        <f t="shared" si="0"/>
        <v>0</v>
      </c>
      <c r="BI34" s="26">
        <f t="shared" si="1"/>
        <v>0</v>
      </c>
      <c r="BJ34" s="26">
        <f t="shared" si="2"/>
        <v>1</v>
      </c>
      <c r="BK34" s="26">
        <f t="shared" si="3"/>
        <v>0</v>
      </c>
    </row>
    <row r="35" spans="1:63" s="27" customFormat="1" ht="24" customHeight="1">
      <c r="A35" s="19">
        <v>28</v>
      </c>
      <c r="B35" s="19">
        <v>106</v>
      </c>
      <c r="C35" s="20">
        <v>26</v>
      </c>
      <c r="D35" s="28" t="s">
        <v>185</v>
      </c>
      <c r="E35" s="29">
        <v>38405</v>
      </c>
      <c r="F35" s="30" t="s">
        <v>379</v>
      </c>
      <c r="G35" s="21">
        <v>37558</v>
      </c>
      <c r="H35" s="23" t="s">
        <v>186</v>
      </c>
      <c r="I35" s="23"/>
      <c r="J35" s="36">
        <v>4</v>
      </c>
      <c r="K35" s="23">
        <v>5</v>
      </c>
      <c r="L35" s="23">
        <v>106</v>
      </c>
      <c r="M35" s="23">
        <v>4511</v>
      </c>
      <c r="N35" s="23"/>
      <c r="O35" s="23"/>
      <c r="P35" s="23"/>
      <c r="Q35" s="23"/>
      <c r="R35" s="23"/>
      <c r="S35" s="23">
        <v>4</v>
      </c>
      <c r="T35" s="23">
        <v>602</v>
      </c>
      <c r="U35" s="23">
        <v>1</v>
      </c>
      <c r="V35" s="31" t="s">
        <v>187</v>
      </c>
      <c r="W35" s="23">
        <v>1</v>
      </c>
      <c r="X35" s="117">
        <v>4.6</v>
      </c>
      <c r="Y35" s="61">
        <v>0</v>
      </c>
      <c r="Z35" s="23"/>
      <c r="AA35" s="117">
        <v>2</v>
      </c>
      <c r="AB35" s="32">
        <v>69</v>
      </c>
      <c r="AC35" s="32">
        <v>64</v>
      </c>
      <c r="AD35" s="23"/>
      <c r="AE35" s="23"/>
      <c r="AF35" s="23"/>
      <c r="AG35" s="23">
        <v>62</v>
      </c>
      <c r="AH35" s="23">
        <v>48</v>
      </c>
      <c r="AI35" s="23">
        <v>1</v>
      </c>
      <c r="AJ35" s="23">
        <v>0</v>
      </c>
      <c r="AK35" s="23">
        <v>0</v>
      </c>
      <c r="AL35" s="23">
        <v>5</v>
      </c>
      <c r="AM35" s="23">
        <v>0</v>
      </c>
      <c r="AN35" s="23">
        <v>0</v>
      </c>
      <c r="AO35" s="23">
        <v>3</v>
      </c>
      <c r="AP35" s="23">
        <v>1</v>
      </c>
      <c r="AQ35" s="23">
        <v>3</v>
      </c>
      <c r="AR35" s="23">
        <v>2</v>
      </c>
      <c r="AS35" s="23"/>
      <c r="AT35" s="23"/>
      <c r="AU35" s="23"/>
      <c r="AV35" s="23"/>
      <c r="AW35" s="23"/>
      <c r="AX35" s="23"/>
      <c r="AY35" s="23"/>
      <c r="AZ35" s="23"/>
      <c r="BA35" s="23"/>
      <c r="BB35" s="31" t="str">
        <f aca="true" t="shared" si="12" ref="BB35:BB106">IF(AB35&lt;=70.4,"○","×")</f>
        <v>○</v>
      </c>
      <c r="BC35" s="31" t="str">
        <f aca="true" t="shared" si="13" ref="BC35:BC106">IF(AC35&lt;=65.4,"○","×")</f>
        <v>○</v>
      </c>
      <c r="BD35" s="31" t="s">
        <v>188</v>
      </c>
      <c r="BE35" s="31" t="s">
        <v>188</v>
      </c>
      <c r="BF35" s="33" t="s">
        <v>123</v>
      </c>
      <c r="BG35" s="26"/>
      <c r="BH35" s="26">
        <f t="shared" si="0"/>
        <v>1</v>
      </c>
      <c r="BI35" s="26">
        <f t="shared" si="1"/>
        <v>0</v>
      </c>
      <c r="BJ35" s="26">
        <f t="shared" si="2"/>
        <v>0</v>
      </c>
      <c r="BK35" s="26">
        <f t="shared" si="3"/>
        <v>0</v>
      </c>
    </row>
    <row r="36" spans="1:63" s="27" customFormat="1" ht="24" customHeight="1">
      <c r="A36" s="19">
        <v>28</v>
      </c>
      <c r="B36" s="19">
        <v>107</v>
      </c>
      <c r="C36" s="20">
        <v>28</v>
      </c>
      <c r="D36" s="28" t="s">
        <v>485</v>
      </c>
      <c r="E36" s="29">
        <v>38400</v>
      </c>
      <c r="F36" s="30" t="s">
        <v>218</v>
      </c>
      <c r="G36" s="21">
        <v>37558</v>
      </c>
      <c r="H36" s="23" t="s">
        <v>159</v>
      </c>
      <c r="I36" s="23"/>
      <c r="J36" s="36">
        <v>6</v>
      </c>
      <c r="K36" s="23">
        <v>3</v>
      </c>
      <c r="L36" s="23">
        <v>107</v>
      </c>
      <c r="M36" s="23">
        <v>1009</v>
      </c>
      <c r="N36" s="23"/>
      <c r="O36" s="23"/>
      <c r="P36" s="23"/>
      <c r="Q36" s="23"/>
      <c r="R36" s="23"/>
      <c r="S36" s="23">
        <v>6</v>
      </c>
      <c r="T36" s="23">
        <v>702</v>
      </c>
      <c r="U36" s="23">
        <v>1</v>
      </c>
      <c r="V36" s="31" t="s">
        <v>129</v>
      </c>
      <c r="W36" s="23">
        <v>1</v>
      </c>
      <c r="X36" s="117">
        <v>4.4</v>
      </c>
      <c r="Y36" s="61">
        <v>0</v>
      </c>
      <c r="Z36" s="23"/>
      <c r="AA36" s="117">
        <v>1.5</v>
      </c>
      <c r="AB36" s="32">
        <v>74</v>
      </c>
      <c r="AC36" s="32">
        <v>73</v>
      </c>
      <c r="AD36" s="23"/>
      <c r="AE36" s="23"/>
      <c r="AF36" s="23"/>
      <c r="AG36" s="23">
        <v>69</v>
      </c>
      <c r="AH36" s="23">
        <v>64</v>
      </c>
      <c r="AI36" s="23">
        <v>1</v>
      </c>
      <c r="AJ36" s="23">
        <v>0</v>
      </c>
      <c r="AK36" s="23">
        <v>0</v>
      </c>
      <c r="AL36" s="23">
        <v>4</v>
      </c>
      <c r="AM36" s="23">
        <v>0</v>
      </c>
      <c r="AN36" s="23">
        <v>0</v>
      </c>
      <c r="AO36" s="23">
        <v>3</v>
      </c>
      <c r="AP36" s="23">
        <v>1</v>
      </c>
      <c r="AQ36" s="23">
        <v>3</v>
      </c>
      <c r="AR36" s="23">
        <v>2</v>
      </c>
      <c r="AS36" s="23"/>
      <c r="AT36" s="23"/>
      <c r="AU36" s="23"/>
      <c r="AV36" s="23"/>
      <c r="AW36" s="23"/>
      <c r="AX36" s="23"/>
      <c r="AY36" s="23"/>
      <c r="AZ36" s="23"/>
      <c r="BA36" s="23"/>
      <c r="BB36" s="31" t="str">
        <f>IF(AB36&lt;=70.4,"○","×")</f>
        <v>×</v>
      </c>
      <c r="BC36" s="31" t="str">
        <f>IF(AC36&lt;=65.4,"○","×")</f>
        <v>×</v>
      </c>
      <c r="BD36" s="31" t="s">
        <v>130</v>
      </c>
      <c r="BE36" s="31" t="s">
        <v>130</v>
      </c>
      <c r="BF36" s="33" t="s">
        <v>123</v>
      </c>
      <c r="BG36" s="26"/>
      <c r="BH36" s="26">
        <f>IF(AND(BB36="○",BC36="○"),1,0)</f>
        <v>0</v>
      </c>
      <c r="BI36" s="26">
        <f>IF(AND(BB36="○",BC36="×"),1,0)</f>
        <v>0</v>
      </c>
      <c r="BJ36" s="26">
        <f>IF(AND(BB36="×",BC36="○"),1,0)</f>
        <v>0</v>
      </c>
      <c r="BK36" s="26">
        <f>IF(AND(BB36="×",BC36="×"),1,0)</f>
        <v>1</v>
      </c>
    </row>
    <row r="37" spans="1:63" s="27" customFormat="1" ht="24" customHeight="1">
      <c r="A37" s="19">
        <v>28</v>
      </c>
      <c r="B37" s="19">
        <v>107</v>
      </c>
      <c r="C37" s="20">
        <v>31</v>
      </c>
      <c r="D37" s="28" t="s">
        <v>194</v>
      </c>
      <c r="E37" s="29">
        <v>38391</v>
      </c>
      <c r="F37" s="30" t="s">
        <v>369</v>
      </c>
      <c r="G37" s="21">
        <v>37558</v>
      </c>
      <c r="H37" s="23" t="s">
        <v>195</v>
      </c>
      <c r="I37" s="23">
        <v>22</v>
      </c>
      <c r="J37" s="36">
        <v>2</v>
      </c>
      <c r="K37" s="23">
        <v>4</v>
      </c>
      <c r="L37" s="23">
        <v>107</v>
      </c>
      <c r="M37" s="23">
        <v>4030</v>
      </c>
      <c r="N37" s="23"/>
      <c r="O37" s="23"/>
      <c r="P37" s="23"/>
      <c r="Q37" s="23"/>
      <c r="R37" s="23"/>
      <c r="S37" s="23">
        <v>2</v>
      </c>
      <c r="T37" s="23">
        <v>705</v>
      </c>
      <c r="U37" s="23">
        <v>1</v>
      </c>
      <c r="V37" s="31" t="s">
        <v>179</v>
      </c>
      <c r="W37" s="23">
        <v>1</v>
      </c>
      <c r="X37" s="117">
        <v>4.5</v>
      </c>
      <c r="Y37" s="162">
        <v>3</v>
      </c>
      <c r="Z37" s="23"/>
      <c r="AA37" s="117">
        <v>1.2</v>
      </c>
      <c r="AB37" s="32">
        <v>68</v>
      </c>
      <c r="AC37" s="32">
        <v>65</v>
      </c>
      <c r="AD37" s="23"/>
      <c r="AE37" s="23"/>
      <c r="AF37" s="23"/>
      <c r="AG37" s="23">
        <v>66</v>
      </c>
      <c r="AH37" s="23">
        <v>54</v>
      </c>
      <c r="AI37" s="23">
        <v>1</v>
      </c>
      <c r="AJ37" s="23">
        <v>0</v>
      </c>
      <c r="AK37" s="23">
        <v>0</v>
      </c>
      <c r="AL37" s="23">
        <v>3</v>
      </c>
      <c r="AM37" s="23">
        <v>0</v>
      </c>
      <c r="AN37" s="23">
        <v>0</v>
      </c>
      <c r="AO37" s="23">
        <v>3</v>
      </c>
      <c r="AP37" s="23">
        <v>1</v>
      </c>
      <c r="AQ37" s="23">
        <v>3</v>
      </c>
      <c r="AR37" s="23">
        <v>2</v>
      </c>
      <c r="AS37" s="23"/>
      <c r="AT37" s="23"/>
      <c r="AU37" s="23"/>
      <c r="AV37" s="23"/>
      <c r="AW37" s="23"/>
      <c r="AX37" s="23"/>
      <c r="AY37" s="23"/>
      <c r="AZ37" s="23"/>
      <c r="BA37" s="23"/>
      <c r="BB37" s="31" t="str">
        <f>IF(AB37&lt;=70.4,"○","×")</f>
        <v>○</v>
      </c>
      <c r="BC37" s="31" t="str">
        <f>IF(AC37&lt;=65.4,"○","×")</f>
        <v>○</v>
      </c>
      <c r="BD37" s="31" t="s">
        <v>180</v>
      </c>
      <c r="BE37" s="31" t="s">
        <v>180</v>
      </c>
      <c r="BF37" s="33" t="s">
        <v>123</v>
      </c>
      <c r="BG37" s="26"/>
      <c r="BH37" s="26">
        <f>IF(AND(BB37="○",BC37="○"),1,0)</f>
        <v>1</v>
      </c>
      <c r="BI37" s="26">
        <f>IF(AND(BB37="○",BC37="×"),1,0)</f>
        <v>0</v>
      </c>
      <c r="BJ37" s="26">
        <f>IF(AND(BB37="×",BC37="○"),1,0)</f>
        <v>0</v>
      </c>
      <c r="BK37" s="26">
        <f>IF(AND(BB37="×",BC37="×"),1,0)</f>
        <v>0</v>
      </c>
    </row>
    <row r="38" spans="1:63" s="27" customFormat="1" ht="24" customHeight="1">
      <c r="A38" s="19">
        <v>28</v>
      </c>
      <c r="B38" s="19">
        <v>107</v>
      </c>
      <c r="C38" s="20">
        <v>29</v>
      </c>
      <c r="D38" s="28" t="s">
        <v>190</v>
      </c>
      <c r="E38" s="29">
        <v>38391</v>
      </c>
      <c r="F38" s="30" t="s">
        <v>369</v>
      </c>
      <c r="G38" s="21">
        <v>37558</v>
      </c>
      <c r="H38" s="23" t="s">
        <v>191</v>
      </c>
      <c r="I38" s="23">
        <v>65</v>
      </c>
      <c r="J38" s="36">
        <v>4</v>
      </c>
      <c r="K38" s="23">
        <v>4</v>
      </c>
      <c r="L38" s="23">
        <v>107</v>
      </c>
      <c r="M38" s="23">
        <v>4051</v>
      </c>
      <c r="N38" s="23"/>
      <c r="O38" s="23"/>
      <c r="P38" s="23"/>
      <c r="Q38" s="23"/>
      <c r="R38" s="23"/>
      <c r="S38" s="23">
        <v>4</v>
      </c>
      <c r="T38" s="23">
        <v>703</v>
      </c>
      <c r="U38" s="23">
        <v>1</v>
      </c>
      <c r="V38" s="31" t="s">
        <v>192</v>
      </c>
      <c r="W38" s="23">
        <v>1</v>
      </c>
      <c r="X38" s="117">
        <v>3.1</v>
      </c>
      <c r="Y38" s="61">
        <v>0</v>
      </c>
      <c r="Z38" s="23"/>
      <c r="AA38" s="117">
        <v>2</v>
      </c>
      <c r="AB38" s="32">
        <v>76</v>
      </c>
      <c r="AC38" s="32">
        <v>73</v>
      </c>
      <c r="AD38" s="23"/>
      <c r="AE38" s="23"/>
      <c r="AF38" s="23"/>
      <c r="AG38" s="23">
        <v>72</v>
      </c>
      <c r="AH38" s="23">
        <v>64</v>
      </c>
      <c r="AI38" s="23">
        <v>1</v>
      </c>
      <c r="AJ38" s="23">
        <v>0</v>
      </c>
      <c r="AK38" s="23">
        <v>0</v>
      </c>
      <c r="AL38" s="23">
        <v>2</v>
      </c>
      <c r="AM38" s="23">
        <v>0</v>
      </c>
      <c r="AN38" s="23">
        <v>0</v>
      </c>
      <c r="AO38" s="23">
        <v>3</v>
      </c>
      <c r="AP38" s="23">
        <v>1</v>
      </c>
      <c r="AQ38" s="23">
        <v>3</v>
      </c>
      <c r="AR38" s="23">
        <v>2</v>
      </c>
      <c r="AS38" s="23"/>
      <c r="AT38" s="23"/>
      <c r="AU38" s="23"/>
      <c r="AV38" s="23"/>
      <c r="AW38" s="23"/>
      <c r="AX38" s="23"/>
      <c r="AY38" s="23"/>
      <c r="AZ38" s="23"/>
      <c r="BA38" s="23"/>
      <c r="BB38" s="31" t="str">
        <f>IF(AB38&lt;=70.4,"○","×")</f>
        <v>×</v>
      </c>
      <c r="BC38" s="31" t="str">
        <f>IF(AC38&lt;=65.4,"○","×")</f>
        <v>×</v>
      </c>
      <c r="BD38" s="31" t="s">
        <v>180</v>
      </c>
      <c r="BE38" s="31" t="s">
        <v>180</v>
      </c>
      <c r="BF38" s="33" t="s">
        <v>123</v>
      </c>
      <c r="BG38" s="26"/>
      <c r="BH38" s="26">
        <f>IF(AND(BB38="○",BC38="○"),1,0)</f>
        <v>0</v>
      </c>
      <c r="BI38" s="26">
        <f>IF(AND(BB38="○",BC38="×"),1,0)</f>
        <v>0</v>
      </c>
      <c r="BJ38" s="26">
        <f>IF(AND(BB38="×",BC38="○"),1,0)</f>
        <v>0</v>
      </c>
      <c r="BK38" s="26">
        <f>IF(AND(BB38="×",BC38="×"),1,0)</f>
        <v>1</v>
      </c>
    </row>
    <row r="39" spans="1:63" s="27" customFormat="1" ht="24" customHeight="1">
      <c r="A39" s="19">
        <v>28</v>
      </c>
      <c r="B39" s="19">
        <v>107</v>
      </c>
      <c r="C39" s="20">
        <v>27</v>
      </c>
      <c r="D39" s="28" t="s">
        <v>189</v>
      </c>
      <c r="E39" s="29">
        <v>38400</v>
      </c>
      <c r="F39" s="30" t="s">
        <v>218</v>
      </c>
      <c r="G39" s="21">
        <v>37558</v>
      </c>
      <c r="H39" s="23" t="s">
        <v>186</v>
      </c>
      <c r="I39" s="23"/>
      <c r="J39" s="36">
        <v>4</v>
      </c>
      <c r="K39" s="23">
        <v>5</v>
      </c>
      <c r="L39" s="23">
        <v>107</v>
      </c>
      <c r="M39" s="23">
        <v>4512</v>
      </c>
      <c r="N39" s="23"/>
      <c r="O39" s="23"/>
      <c r="P39" s="23"/>
      <c r="Q39" s="23"/>
      <c r="R39" s="23"/>
      <c r="S39" s="23">
        <v>4</v>
      </c>
      <c r="T39" s="23">
        <v>701</v>
      </c>
      <c r="U39" s="23">
        <v>1</v>
      </c>
      <c r="V39" s="31" t="s">
        <v>187</v>
      </c>
      <c r="W39" s="23">
        <v>1</v>
      </c>
      <c r="X39" s="117">
        <v>4.6</v>
      </c>
      <c r="Y39" s="61">
        <v>0</v>
      </c>
      <c r="Z39" s="23"/>
      <c r="AA39" s="117">
        <v>3.4</v>
      </c>
      <c r="AB39" s="32">
        <v>70.3</v>
      </c>
      <c r="AC39" s="32">
        <v>68</v>
      </c>
      <c r="AD39" s="23"/>
      <c r="AE39" s="23"/>
      <c r="AF39" s="23"/>
      <c r="AG39" s="23">
        <v>66</v>
      </c>
      <c r="AH39" s="23">
        <v>55</v>
      </c>
      <c r="AI39" s="23">
        <v>1</v>
      </c>
      <c r="AJ39" s="23">
        <v>0</v>
      </c>
      <c r="AK39" s="23">
        <v>0</v>
      </c>
      <c r="AL39" s="23">
        <v>5</v>
      </c>
      <c r="AM39" s="23">
        <v>0</v>
      </c>
      <c r="AN39" s="23">
        <v>0</v>
      </c>
      <c r="AO39" s="23">
        <v>3</v>
      </c>
      <c r="AP39" s="23">
        <v>1</v>
      </c>
      <c r="AQ39" s="23">
        <v>3</v>
      </c>
      <c r="AR39" s="23">
        <v>2</v>
      </c>
      <c r="AS39" s="23"/>
      <c r="AT39" s="23"/>
      <c r="AU39" s="23"/>
      <c r="AV39" s="23"/>
      <c r="AW39" s="23"/>
      <c r="AX39" s="23"/>
      <c r="AY39" s="23"/>
      <c r="AZ39" s="23"/>
      <c r="BA39" s="23"/>
      <c r="BB39" s="31" t="str">
        <f t="shared" si="12"/>
        <v>○</v>
      </c>
      <c r="BC39" s="31" t="str">
        <f t="shared" si="13"/>
        <v>×</v>
      </c>
      <c r="BD39" s="31" t="s">
        <v>188</v>
      </c>
      <c r="BE39" s="31" t="s">
        <v>188</v>
      </c>
      <c r="BF39" s="33" t="s">
        <v>123</v>
      </c>
      <c r="BG39" s="26"/>
      <c r="BH39" s="26">
        <f t="shared" si="0"/>
        <v>0</v>
      </c>
      <c r="BI39" s="26">
        <f t="shared" si="1"/>
        <v>1</v>
      </c>
      <c r="BJ39" s="26">
        <f t="shared" si="2"/>
        <v>0</v>
      </c>
      <c r="BK39" s="26">
        <f t="shared" si="3"/>
        <v>0</v>
      </c>
    </row>
    <row r="40" spans="1:63" s="27" customFormat="1" ht="24" customHeight="1">
      <c r="A40" s="19">
        <v>28</v>
      </c>
      <c r="B40" s="19">
        <v>107</v>
      </c>
      <c r="C40" s="20">
        <v>30</v>
      </c>
      <c r="D40" s="28" t="s">
        <v>676</v>
      </c>
      <c r="E40" s="29">
        <v>38391</v>
      </c>
      <c r="F40" s="30" t="s">
        <v>369</v>
      </c>
      <c r="G40" s="21">
        <v>37558</v>
      </c>
      <c r="H40" s="23" t="s">
        <v>193</v>
      </c>
      <c r="I40" s="23"/>
      <c r="J40" s="36">
        <v>4</v>
      </c>
      <c r="K40" s="23">
        <v>5</v>
      </c>
      <c r="L40" s="23">
        <v>107</v>
      </c>
      <c r="M40" s="23">
        <v>7013</v>
      </c>
      <c r="N40" s="23"/>
      <c r="O40" s="23"/>
      <c r="P40" s="23"/>
      <c r="Q40" s="23"/>
      <c r="R40" s="23"/>
      <c r="S40" s="23">
        <v>4</v>
      </c>
      <c r="T40" s="23">
        <v>704</v>
      </c>
      <c r="U40" s="23">
        <v>1</v>
      </c>
      <c r="V40" s="31" t="s">
        <v>169</v>
      </c>
      <c r="W40" s="23">
        <v>1</v>
      </c>
      <c r="X40" s="117">
        <v>17.3</v>
      </c>
      <c r="Y40" s="61">
        <v>6</v>
      </c>
      <c r="Z40" s="23">
        <v>1.8</v>
      </c>
      <c r="AA40" s="117">
        <v>1.7</v>
      </c>
      <c r="AB40" s="32">
        <v>67</v>
      </c>
      <c r="AC40" s="32">
        <v>62</v>
      </c>
      <c r="AD40" s="23"/>
      <c r="AE40" s="23"/>
      <c r="AF40" s="23"/>
      <c r="AG40" s="23">
        <v>64</v>
      </c>
      <c r="AH40" s="23">
        <v>54</v>
      </c>
      <c r="AI40" s="23">
        <v>4</v>
      </c>
      <c r="AJ40" s="23">
        <v>0</v>
      </c>
      <c r="AK40" s="23">
        <v>0</v>
      </c>
      <c r="AL40" s="23">
        <v>2</v>
      </c>
      <c r="AM40" s="23">
        <v>0</v>
      </c>
      <c r="AN40" s="23">
        <v>0</v>
      </c>
      <c r="AO40" s="23">
        <v>3</v>
      </c>
      <c r="AP40" s="23">
        <v>1</v>
      </c>
      <c r="AQ40" s="23">
        <v>3</v>
      </c>
      <c r="AR40" s="23">
        <v>2</v>
      </c>
      <c r="AS40" s="23"/>
      <c r="AT40" s="23"/>
      <c r="AU40" s="23"/>
      <c r="AV40" s="23"/>
      <c r="AW40" s="23"/>
      <c r="AX40" s="23"/>
      <c r="AY40" s="23"/>
      <c r="AZ40" s="23"/>
      <c r="BA40" s="23"/>
      <c r="BB40" s="31" t="str">
        <f t="shared" si="12"/>
        <v>○</v>
      </c>
      <c r="BC40" s="31" t="str">
        <f t="shared" si="13"/>
        <v>○</v>
      </c>
      <c r="BD40" s="31" t="s">
        <v>170</v>
      </c>
      <c r="BE40" s="31" t="s">
        <v>170</v>
      </c>
      <c r="BF40" s="33" t="s">
        <v>123</v>
      </c>
      <c r="BG40" s="26"/>
      <c r="BH40" s="26">
        <f t="shared" si="0"/>
        <v>1</v>
      </c>
      <c r="BI40" s="26">
        <f t="shared" si="1"/>
        <v>0</v>
      </c>
      <c r="BJ40" s="26">
        <f t="shared" si="2"/>
        <v>0</v>
      </c>
      <c r="BK40" s="26">
        <f t="shared" si="3"/>
        <v>0</v>
      </c>
    </row>
    <row r="41" spans="1:63" s="27" customFormat="1" ht="24" customHeight="1">
      <c r="A41" s="19">
        <v>28</v>
      </c>
      <c r="B41" s="19"/>
      <c r="C41" s="20"/>
      <c r="D41" s="28" t="s">
        <v>582</v>
      </c>
      <c r="E41" s="29">
        <v>38426</v>
      </c>
      <c r="F41" s="30" t="s">
        <v>409</v>
      </c>
      <c r="G41" s="21"/>
      <c r="H41" s="23" t="s">
        <v>583</v>
      </c>
      <c r="I41" s="23"/>
      <c r="J41" s="36">
        <v>4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31" t="s">
        <v>132</v>
      </c>
      <c r="W41" s="23"/>
      <c r="X41" s="117">
        <v>6.3</v>
      </c>
      <c r="Y41" s="61">
        <v>200</v>
      </c>
      <c r="Z41" s="23"/>
      <c r="AA41" s="117">
        <v>3</v>
      </c>
      <c r="AB41" s="32">
        <v>69</v>
      </c>
      <c r="AC41" s="32">
        <v>67</v>
      </c>
      <c r="AD41" s="23"/>
      <c r="AE41" s="23"/>
      <c r="AF41" s="23"/>
      <c r="AG41" s="23"/>
      <c r="AH41" s="23"/>
      <c r="AI41" s="23">
        <v>1</v>
      </c>
      <c r="AJ41" s="23"/>
      <c r="AK41" s="23"/>
      <c r="AL41" s="23">
        <v>4</v>
      </c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31" t="str">
        <f t="shared" si="12"/>
        <v>○</v>
      </c>
      <c r="BC41" s="31" t="str">
        <f t="shared" si="13"/>
        <v>×</v>
      </c>
      <c r="BD41" s="31" t="s">
        <v>170</v>
      </c>
      <c r="BE41" s="31" t="s">
        <v>170</v>
      </c>
      <c r="BF41" s="33" t="s">
        <v>123</v>
      </c>
      <c r="BG41" s="26"/>
      <c r="BH41" s="26">
        <f t="shared" si="0"/>
        <v>0</v>
      </c>
      <c r="BI41" s="26">
        <f t="shared" si="1"/>
        <v>1</v>
      </c>
      <c r="BJ41" s="26">
        <f t="shared" si="2"/>
        <v>0</v>
      </c>
      <c r="BK41" s="26">
        <f t="shared" si="3"/>
        <v>0</v>
      </c>
    </row>
    <row r="42" spans="1:63" s="27" customFormat="1" ht="24" customHeight="1">
      <c r="A42" s="19">
        <v>28</v>
      </c>
      <c r="B42" s="19">
        <v>108</v>
      </c>
      <c r="C42" s="20">
        <v>32</v>
      </c>
      <c r="D42" s="28" t="s">
        <v>196</v>
      </c>
      <c r="E42" s="29">
        <v>38386</v>
      </c>
      <c r="F42" s="30" t="s">
        <v>221</v>
      </c>
      <c r="G42" s="21">
        <v>37554</v>
      </c>
      <c r="H42" s="23" t="s">
        <v>159</v>
      </c>
      <c r="I42" s="23"/>
      <c r="J42" s="36">
        <v>2</v>
      </c>
      <c r="K42" s="23">
        <v>3</v>
      </c>
      <c r="L42" s="23">
        <v>108</v>
      </c>
      <c r="M42" s="23">
        <v>1010</v>
      </c>
      <c r="N42" s="23"/>
      <c r="O42" s="23"/>
      <c r="P42" s="23"/>
      <c r="Q42" s="23"/>
      <c r="R42" s="23"/>
      <c r="S42" s="23">
        <v>2</v>
      </c>
      <c r="T42" s="23">
        <v>801</v>
      </c>
      <c r="U42" s="23">
        <v>1</v>
      </c>
      <c r="V42" s="31" t="s">
        <v>183</v>
      </c>
      <c r="W42" s="23">
        <v>1</v>
      </c>
      <c r="X42" s="61">
        <v>3</v>
      </c>
      <c r="Y42" s="162">
        <v>0</v>
      </c>
      <c r="Z42" s="23"/>
      <c r="AA42" s="117">
        <v>2.3</v>
      </c>
      <c r="AB42" s="32">
        <v>71</v>
      </c>
      <c r="AC42" s="32">
        <v>70</v>
      </c>
      <c r="AD42" s="23"/>
      <c r="AE42" s="23"/>
      <c r="AF42" s="23"/>
      <c r="AG42" s="23">
        <v>71</v>
      </c>
      <c r="AH42" s="23">
        <v>70</v>
      </c>
      <c r="AI42" s="23">
        <v>1</v>
      </c>
      <c r="AJ42" s="23">
        <v>0</v>
      </c>
      <c r="AK42" s="23">
        <v>0</v>
      </c>
      <c r="AL42" s="23">
        <v>3</v>
      </c>
      <c r="AM42" s="23">
        <v>0</v>
      </c>
      <c r="AN42" s="23">
        <v>0</v>
      </c>
      <c r="AO42" s="23">
        <v>3</v>
      </c>
      <c r="AP42" s="23">
        <v>1</v>
      </c>
      <c r="AQ42" s="23">
        <v>3</v>
      </c>
      <c r="AR42" s="23">
        <v>2</v>
      </c>
      <c r="AS42" s="23"/>
      <c r="AT42" s="23"/>
      <c r="AU42" s="23"/>
      <c r="AV42" s="23"/>
      <c r="AW42" s="23"/>
      <c r="AX42" s="23"/>
      <c r="AY42" s="23"/>
      <c r="AZ42" s="23"/>
      <c r="BA42" s="23"/>
      <c r="BB42" s="31" t="str">
        <f t="shared" si="12"/>
        <v>×</v>
      </c>
      <c r="BC42" s="31" t="str">
        <f t="shared" si="13"/>
        <v>×</v>
      </c>
      <c r="BD42" s="31" t="s">
        <v>130</v>
      </c>
      <c r="BE42" s="31" t="s">
        <v>130</v>
      </c>
      <c r="BF42" s="33" t="s">
        <v>123</v>
      </c>
      <c r="BG42" s="26"/>
      <c r="BH42" s="26">
        <f t="shared" si="0"/>
        <v>0</v>
      </c>
      <c r="BI42" s="26">
        <f t="shared" si="1"/>
        <v>0</v>
      </c>
      <c r="BJ42" s="26">
        <f t="shared" si="2"/>
        <v>0</v>
      </c>
      <c r="BK42" s="26">
        <f t="shared" si="3"/>
        <v>1</v>
      </c>
    </row>
    <row r="43" spans="1:63" s="27" customFormat="1" ht="24" customHeight="1">
      <c r="A43" s="19">
        <v>28</v>
      </c>
      <c r="B43" s="19">
        <v>108</v>
      </c>
      <c r="C43" s="20">
        <v>34</v>
      </c>
      <c r="D43" s="28" t="s">
        <v>486</v>
      </c>
      <c r="E43" s="29">
        <v>38386</v>
      </c>
      <c r="F43" s="30" t="s">
        <v>221</v>
      </c>
      <c r="G43" s="21">
        <v>37554</v>
      </c>
      <c r="H43" s="23" t="s">
        <v>647</v>
      </c>
      <c r="I43" s="23"/>
      <c r="J43" s="36">
        <v>4</v>
      </c>
      <c r="K43" s="23">
        <v>3</v>
      </c>
      <c r="L43" s="23">
        <v>108</v>
      </c>
      <c r="M43" s="23">
        <v>11010</v>
      </c>
      <c r="N43" s="23"/>
      <c r="O43" s="23"/>
      <c r="P43" s="23"/>
      <c r="Q43" s="23"/>
      <c r="R43" s="23"/>
      <c r="S43" s="23">
        <v>4</v>
      </c>
      <c r="T43" s="23">
        <v>803</v>
      </c>
      <c r="U43" s="23">
        <v>1</v>
      </c>
      <c r="V43" s="31" t="s">
        <v>173</v>
      </c>
      <c r="W43" s="23">
        <v>1</v>
      </c>
      <c r="X43" s="117">
        <v>0.5</v>
      </c>
      <c r="Y43" s="118">
        <v>0.5</v>
      </c>
      <c r="Z43" s="23"/>
      <c r="AA43" s="117">
        <v>1.5</v>
      </c>
      <c r="AB43" s="32">
        <v>57</v>
      </c>
      <c r="AC43" s="32">
        <v>54</v>
      </c>
      <c r="AD43" s="23"/>
      <c r="AE43" s="23"/>
      <c r="AF43" s="23"/>
      <c r="AG43" s="23">
        <v>60</v>
      </c>
      <c r="AH43" s="23">
        <v>57</v>
      </c>
      <c r="AI43" s="23">
        <v>1</v>
      </c>
      <c r="AJ43" s="23">
        <v>0</v>
      </c>
      <c r="AK43" s="23">
        <v>1</v>
      </c>
      <c r="AL43" s="23">
        <v>3</v>
      </c>
      <c r="AM43" s="23">
        <v>0</v>
      </c>
      <c r="AN43" s="23">
        <v>0</v>
      </c>
      <c r="AO43" s="23">
        <v>3</v>
      </c>
      <c r="AP43" s="23">
        <v>1</v>
      </c>
      <c r="AQ43" s="23">
        <v>3</v>
      </c>
      <c r="AR43" s="23">
        <v>2</v>
      </c>
      <c r="AS43" s="23"/>
      <c r="AT43" s="23"/>
      <c r="AU43" s="23"/>
      <c r="AV43" s="23"/>
      <c r="AW43" s="23"/>
      <c r="AX43" s="23"/>
      <c r="AY43" s="23"/>
      <c r="AZ43" s="23"/>
      <c r="BA43" s="23"/>
      <c r="BB43" s="31" t="str">
        <f>IF(AB43&lt;=70.4,"○","×")</f>
        <v>○</v>
      </c>
      <c r="BC43" s="31" t="str">
        <f>IF(AC43&lt;=65.4,"○","×")</f>
        <v>○</v>
      </c>
      <c r="BD43" s="31" t="s">
        <v>174</v>
      </c>
      <c r="BE43" s="31" t="s">
        <v>174</v>
      </c>
      <c r="BF43" s="33" t="s">
        <v>123</v>
      </c>
      <c r="BG43" s="26"/>
      <c r="BH43" s="26">
        <f>IF(AND(BB43="○",BC43="○"),1,0)</f>
        <v>1</v>
      </c>
      <c r="BI43" s="26">
        <f>IF(AND(BB43="○",BC43="×"),1,0)</f>
        <v>0</v>
      </c>
      <c r="BJ43" s="26">
        <f>IF(AND(BB43="×",BC43="○"),1,0)</f>
        <v>0</v>
      </c>
      <c r="BK43" s="26">
        <f>IF(AND(BB43="×",BC43="×"),1,0)</f>
        <v>0</v>
      </c>
    </row>
    <row r="44" spans="1:63" s="27" customFormat="1" ht="24" customHeight="1">
      <c r="A44" s="19">
        <v>28</v>
      </c>
      <c r="B44" s="19">
        <v>108</v>
      </c>
      <c r="C44" s="20">
        <v>33</v>
      </c>
      <c r="D44" s="28" t="s">
        <v>197</v>
      </c>
      <c r="E44" s="29">
        <v>38386</v>
      </c>
      <c r="F44" s="30" t="s">
        <v>221</v>
      </c>
      <c r="G44" s="21">
        <v>37554</v>
      </c>
      <c r="H44" s="23" t="s">
        <v>198</v>
      </c>
      <c r="I44" s="23"/>
      <c r="J44" s="36">
        <v>4</v>
      </c>
      <c r="K44" s="23">
        <v>5</v>
      </c>
      <c r="L44" s="23">
        <v>108</v>
      </c>
      <c r="M44" s="23">
        <v>7005</v>
      </c>
      <c r="N44" s="23"/>
      <c r="O44" s="23"/>
      <c r="P44" s="23"/>
      <c r="Q44" s="23"/>
      <c r="R44" s="23"/>
      <c r="S44" s="23">
        <v>4</v>
      </c>
      <c r="T44" s="23">
        <v>802</v>
      </c>
      <c r="U44" s="23">
        <v>1</v>
      </c>
      <c r="V44" s="31" t="s">
        <v>199</v>
      </c>
      <c r="W44" s="23">
        <v>1</v>
      </c>
      <c r="X44" s="117">
        <v>3.8</v>
      </c>
      <c r="Y44" s="118">
        <v>0.4</v>
      </c>
      <c r="Z44" s="23"/>
      <c r="AA44" s="117">
        <v>3.4</v>
      </c>
      <c r="AB44" s="32">
        <v>68.7</v>
      </c>
      <c r="AC44" s="32">
        <v>65</v>
      </c>
      <c r="AD44" s="23"/>
      <c r="AE44" s="23"/>
      <c r="AF44" s="23"/>
      <c r="AG44" s="23">
        <v>65</v>
      </c>
      <c r="AH44" s="23">
        <v>55</v>
      </c>
      <c r="AI44" s="23">
        <v>1</v>
      </c>
      <c r="AJ44" s="23">
        <v>0</v>
      </c>
      <c r="AK44" s="23">
        <v>0</v>
      </c>
      <c r="AL44" s="23">
        <v>3</v>
      </c>
      <c r="AM44" s="23">
        <v>0</v>
      </c>
      <c r="AN44" s="23">
        <v>0</v>
      </c>
      <c r="AO44" s="23">
        <v>3</v>
      </c>
      <c r="AP44" s="23">
        <v>1</v>
      </c>
      <c r="AQ44" s="23">
        <v>3</v>
      </c>
      <c r="AR44" s="23">
        <v>2</v>
      </c>
      <c r="AS44" s="23"/>
      <c r="AT44" s="23"/>
      <c r="AU44" s="23"/>
      <c r="AV44" s="23"/>
      <c r="AW44" s="23"/>
      <c r="AX44" s="23"/>
      <c r="AY44" s="23"/>
      <c r="AZ44" s="23"/>
      <c r="BA44" s="23"/>
      <c r="BB44" s="31" t="str">
        <f t="shared" si="12"/>
        <v>○</v>
      </c>
      <c r="BC44" s="31" t="str">
        <f t="shared" si="13"/>
        <v>○</v>
      </c>
      <c r="BD44" s="31" t="s">
        <v>188</v>
      </c>
      <c r="BE44" s="31" t="s">
        <v>188</v>
      </c>
      <c r="BF44" s="33" t="s">
        <v>123</v>
      </c>
      <c r="BG44" s="26"/>
      <c r="BH44" s="26">
        <f t="shared" si="0"/>
        <v>1</v>
      </c>
      <c r="BI44" s="26">
        <f t="shared" si="1"/>
        <v>0</v>
      </c>
      <c r="BJ44" s="26">
        <f t="shared" si="2"/>
        <v>0</v>
      </c>
      <c r="BK44" s="26">
        <f t="shared" si="3"/>
        <v>0</v>
      </c>
    </row>
    <row r="45" spans="1:63" s="27" customFormat="1" ht="24" customHeight="1">
      <c r="A45" s="19">
        <v>28</v>
      </c>
      <c r="B45" s="19"/>
      <c r="C45" s="20">
        <v>35</v>
      </c>
      <c r="D45" s="28" t="s">
        <v>426</v>
      </c>
      <c r="E45" s="29">
        <v>38426</v>
      </c>
      <c r="F45" s="30" t="s">
        <v>409</v>
      </c>
      <c r="G45" s="21">
        <v>37596</v>
      </c>
      <c r="H45" s="23" t="s">
        <v>427</v>
      </c>
      <c r="I45" s="23">
        <v>2</v>
      </c>
      <c r="J45" s="36">
        <v>2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 t="s">
        <v>1</v>
      </c>
      <c r="V45" s="31" t="s">
        <v>428</v>
      </c>
      <c r="W45" s="23">
        <v>2</v>
      </c>
      <c r="X45" s="117">
        <v>3.6</v>
      </c>
      <c r="Y45" s="162">
        <v>0</v>
      </c>
      <c r="Z45" s="23"/>
      <c r="AA45" s="117">
        <v>1.5</v>
      </c>
      <c r="AB45" s="32">
        <v>63</v>
      </c>
      <c r="AC45" s="32">
        <v>58</v>
      </c>
      <c r="AD45" s="23"/>
      <c r="AE45" s="23"/>
      <c r="AF45" s="23"/>
      <c r="AG45" s="23"/>
      <c r="AH45" s="23">
        <v>1</v>
      </c>
      <c r="AI45" s="23">
        <v>1</v>
      </c>
      <c r="AJ45" s="23"/>
      <c r="AK45" s="23"/>
      <c r="AL45" s="23">
        <v>2</v>
      </c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 t="s">
        <v>5</v>
      </c>
      <c r="BB45" s="31" t="str">
        <f>IF(AB45&lt;=60.4,"○","×")</f>
        <v>×</v>
      </c>
      <c r="BC45" s="31" t="str">
        <f>IF(AC45&lt;=55.4,"○","×")</f>
        <v>×</v>
      </c>
      <c r="BD45" s="31" t="s">
        <v>2</v>
      </c>
      <c r="BE45" s="31" t="s">
        <v>2</v>
      </c>
      <c r="BF45" s="33" t="s">
        <v>3</v>
      </c>
      <c r="BG45" s="26"/>
      <c r="BH45" s="26">
        <f t="shared" si="0"/>
        <v>0</v>
      </c>
      <c r="BI45" s="26">
        <f t="shared" si="1"/>
        <v>0</v>
      </c>
      <c r="BJ45" s="26">
        <f t="shared" si="2"/>
        <v>0</v>
      </c>
      <c r="BK45" s="26">
        <f t="shared" si="3"/>
        <v>1</v>
      </c>
    </row>
    <row r="46" spans="1:63" s="27" customFormat="1" ht="24" customHeight="1">
      <c r="A46" s="19">
        <v>28</v>
      </c>
      <c r="B46" s="19"/>
      <c r="C46" s="20"/>
      <c r="D46" s="28" t="s">
        <v>585</v>
      </c>
      <c r="E46" s="29">
        <v>38386</v>
      </c>
      <c r="F46" s="30" t="s">
        <v>221</v>
      </c>
      <c r="G46" s="21"/>
      <c r="H46" s="23" t="s">
        <v>586</v>
      </c>
      <c r="I46" s="23"/>
      <c r="J46" s="36">
        <v>2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31" t="s">
        <v>121</v>
      </c>
      <c r="W46" s="23"/>
      <c r="X46" s="117">
        <v>4.8</v>
      </c>
      <c r="Y46" s="162">
        <v>15</v>
      </c>
      <c r="Z46" s="23"/>
      <c r="AA46" s="117">
        <v>1.5</v>
      </c>
      <c r="AB46" s="32">
        <v>68</v>
      </c>
      <c r="AC46" s="32">
        <v>63</v>
      </c>
      <c r="AD46" s="23"/>
      <c r="AE46" s="23"/>
      <c r="AF46" s="23"/>
      <c r="AG46" s="23"/>
      <c r="AH46" s="23"/>
      <c r="AI46" s="23">
        <v>1</v>
      </c>
      <c r="AJ46" s="23"/>
      <c r="AK46" s="23"/>
      <c r="AL46" s="23">
        <v>3</v>
      </c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31" t="str">
        <f>IF(AB46&lt;=60.4,"○","×")</f>
        <v>×</v>
      </c>
      <c r="BC46" s="31" t="str">
        <f>IF(AC46&lt;=55.4,"○","×")</f>
        <v>×</v>
      </c>
      <c r="BD46" s="31" t="s">
        <v>2</v>
      </c>
      <c r="BE46" s="31" t="s">
        <v>2</v>
      </c>
      <c r="BF46" s="33" t="s">
        <v>3</v>
      </c>
      <c r="BG46" s="26"/>
      <c r="BH46" s="26">
        <f t="shared" si="0"/>
        <v>0</v>
      </c>
      <c r="BI46" s="26">
        <f t="shared" si="1"/>
        <v>0</v>
      </c>
      <c r="BJ46" s="26">
        <f t="shared" si="2"/>
        <v>0</v>
      </c>
      <c r="BK46" s="26">
        <f t="shared" si="3"/>
        <v>1</v>
      </c>
    </row>
    <row r="47" spans="1:63" s="27" customFormat="1" ht="24" customHeight="1">
      <c r="A47" s="19">
        <v>28</v>
      </c>
      <c r="B47" s="19"/>
      <c r="C47" s="20"/>
      <c r="D47" s="28" t="s">
        <v>587</v>
      </c>
      <c r="E47" s="29">
        <v>38386</v>
      </c>
      <c r="F47" s="30" t="s">
        <v>221</v>
      </c>
      <c r="G47" s="21"/>
      <c r="H47" s="23" t="s">
        <v>588</v>
      </c>
      <c r="I47" s="23"/>
      <c r="J47" s="36">
        <v>4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31" t="s">
        <v>121</v>
      </c>
      <c r="W47" s="23"/>
      <c r="X47" s="117">
        <v>2.2</v>
      </c>
      <c r="Y47" s="118">
        <v>8.8</v>
      </c>
      <c r="Z47" s="23"/>
      <c r="AA47" s="117">
        <v>1.2</v>
      </c>
      <c r="AB47" s="32">
        <v>67</v>
      </c>
      <c r="AC47" s="32">
        <v>62</v>
      </c>
      <c r="AD47" s="23"/>
      <c r="AE47" s="23"/>
      <c r="AF47" s="23"/>
      <c r="AG47" s="23"/>
      <c r="AH47" s="23"/>
      <c r="AI47" s="23">
        <v>1</v>
      </c>
      <c r="AJ47" s="23"/>
      <c r="AK47" s="23"/>
      <c r="AL47" s="23">
        <v>3</v>
      </c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31" t="str">
        <f>IF(AB47&lt;=70.4,"○","×")</f>
        <v>○</v>
      </c>
      <c r="BC47" s="31" t="str">
        <f>IF(AC47&lt;=65.4,"○","×")</f>
        <v>○</v>
      </c>
      <c r="BD47" s="31" t="s">
        <v>2</v>
      </c>
      <c r="BE47" s="31" t="s">
        <v>2</v>
      </c>
      <c r="BF47" s="33" t="s">
        <v>3</v>
      </c>
      <c r="BG47" s="26"/>
      <c r="BH47" s="26"/>
      <c r="BI47" s="26"/>
      <c r="BJ47" s="26"/>
      <c r="BK47" s="26"/>
    </row>
    <row r="48" spans="1:63" s="27" customFormat="1" ht="24" customHeight="1">
      <c r="A48" s="19">
        <v>28</v>
      </c>
      <c r="B48" s="19">
        <v>111</v>
      </c>
      <c r="C48" s="20">
        <v>37</v>
      </c>
      <c r="D48" s="28" t="s">
        <v>203</v>
      </c>
      <c r="E48" s="29">
        <v>38378</v>
      </c>
      <c r="F48" s="30" t="s">
        <v>209</v>
      </c>
      <c r="G48" s="21">
        <v>37554</v>
      </c>
      <c r="H48" s="23" t="s">
        <v>648</v>
      </c>
      <c r="I48" s="23"/>
      <c r="J48" s="36">
        <v>2</v>
      </c>
      <c r="K48" s="23">
        <v>3</v>
      </c>
      <c r="L48" s="23">
        <v>111</v>
      </c>
      <c r="M48" s="23">
        <v>1021</v>
      </c>
      <c r="N48" s="23"/>
      <c r="O48" s="23"/>
      <c r="P48" s="23"/>
      <c r="Q48" s="23"/>
      <c r="R48" s="23"/>
      <c r="S48" s="23">
        <v>2</v>
      </c>
      <c r="T48" s="23">
        <v>902</v>
      </c>
      <c r="U48" s="23">
        <v>1</v>
      </c>
      <c r="V48" s="31" t="s">
        <v>173</v>
      </c>
      <c r="W48" s="23">
        <v>1</v>
      </c>
      <c r="X48" s="117">
        <v>2.8</v>
      </c>
      <c r="Y48" s="162">
        <v>1</v>
      </c>
      <c r="Z48" s="23">
        <v>2.5</v>
      </c>
      <c r="AA48" s="117">
        <v>1.2</v>
      </c>
      <c r="AB48" s="32">
        <v>70</v>
      </c>
      <c r="AC48" s="32">
        <v>68</v>
      </c>
      <c r="AD48" s="23"/>
      <c r="AE48" s="23"/>
      <c r="AF48" s="23"/>
      <c r="AG48" s="23">
        <v>69</v>
      </c>
      <c r="AH48" s="23">
        <v>57</v>
      </c>
      <c r="AI48" s="23">
        <v>4</v>
      </c>
      <c r="AJ48" s="23">
        <v>0</v>
      </c>
      <c r="AK48" s="23">
        <v>0</v>
      </c>
      <c r="AL48" s="23">
        <v>7</v>
      </c>
      <c r="AM48" s="23">
        <v>0</v>
      </c>
      <c r="AN48" s="23">
        <v>0</v>
      </c>
      <c r="AO48" s="23">
        <v>3</v>
      </c>
      <c r="AP48" s="23">
        <v>1</v>
      </c>
      <c r="AQ48" s="23">
        <v>3</v>
      </c>
      <c r="AR48" s="23">
        <v>2</v>
      </c>
      <c r="AS48" s="23"/>
      <c r="AT48" s="23"/>
      <c r="AU48" s="23"/>
      <c r="AV48" s="23"/>
      <c r="AW48" s="23"/>
      <c r="AX48" s="23"/>
      <c r="AY48" s="23"/>
      <c r="AZ48" s="23"/>
      <c r="BA48" s="23"/>
      <c r="BB48" s="31" t="str">
        <f>IF(AB48&lt;=70.4,"○","×")</f>
        <v>○</v>
      </c>
      <c r="BC48" s="31" t="str">
        <f>IF(AC48&lt;=65.4,"○","×")</f>
        <v>×</v>
      </c>
      <c r="BD48" s="31" t="s">
        <v>174</v>
      </c>
      <c r="BE48" s="31" t="s">
        <v>174</v>
      </c>
      <c r="BF48" s="33" t="s">
        <v>123</v>
      </c>
      <c r="BG48" s="26"/>
      <c r="BH48" s="26">
        <f>IF(AND(BB48="○",BC48="○"),1,0)</f>
        <v>0</v>
      </c>
      <c r="BI48" s="26">
        <f>IF(AND(BB48="○",BC48="×"),1,0)</f>
        <v>1</v>
      </c>
      <c r="BJ48" s="26">
        <f>IF(AND(BB48="×",BC48="○"),1,0)</f>
        <v>0</v>
      </c>
      <c r="BK48" s="26">
        <f>IF(AND(BB48="×",BC48="×"),1,0)</f>
        <v>0</v>
      </c>
    </row>
    <row r="49" spans="1:63" s="27" customFormat="1" ht="24" customHeight="1">
      <c r="A49" s="19">
        <v>28</v>
      </c>
      <c r="B49" s="19"/>
      <c r="C49" s="20"/>
      <c r="D49" s="28" t="s">
        <v>475</v>
      </c>
      <c r="E49" s="29">
        <v>38377</v>
      </c>
      <c r="F49" s="30" t="s">
        <v>355</v>
      </c>
      <c r="G49" s="21"/>
      <c r="H49" s="23" t="s">
        <v>448</v>
      </c>
      <c r="I49" s="23"/>
      <c r="J49" s="36">
        <v>2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31" t="s">
        <v>428</v>
      </c>
      <c r="W49" s="23"/>
      <c r="X49" s="117">
        <v>3.6</v>
      </c>
      <c r="Y49" s="162">
        <v>0</v>
      </c>
      <c r="Z49" s="23"/>
      <c r="AA49" s="117">
        <v>2.3</v>
      </c>
      <c r="AB49" s="32">
        <v>65</v>
      </c>
      <c r="AC49" s="32">
        <v>58</v>
      </c>
      <c r="AD49" s="23"/>
      <c r="AE49" s="23"/>
      <c r="AF49" s="23"/>
      <c r="AG49" s="23"/>
      <c r="AH49" s="23"/>
      <c r="AI49" s="23">
        <v>1</v>
      </c>
      <c r="AJ49" s="23"/>
      <c r="AK49" s="23"/>
      <c r="AL49" s="23">
        <v>1</v>
      </c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31" t="str">
        <f>IF(AB49&lt;=70.4,"○","×")</f>
        <v>○</v>
      </c>
      <c r="BC49" s="31" t="str">
        <f>IF(AC49&lt;=65.4,"○","×")</f>
        <v>○</v>
      </c>
      <c r="BD49" s="31" t="s">
        <v>174</v>
      </c>
      <c r="BE49" s="31" t="s">
        <v>174</v>
      </c>
      <c r="BF49" s="33" t="s">
        <v>123</v>
      </c>
      <c r="BG49" s="26"/>
      <c r="BH49" s="26">
        <f>IF(AND(BB49="○",BC49="○"),1,0)</f>
        <v>1</v>
      </c>
      <c r="BI49" s="26">
        <f>IF(AND(BB49="○",BC49="×"),1,0)</f>
        <v>0</v>
      </c>
      <c r="BJ49" s="26">
        <f>IF(AND(BB49="×",BC49="○"),1,0)</f>
        <v>0</v>
      </c>
      <c r="BK49" s="26">
        <f>IF(AND(BB49="×",BC49="×"),1,0)</f>
        <v>0</v>
      </c>
    </row>
    <row r="50" spans="1:63" s="27" customFormat="1" ht="24" customHeight="1">
      <c r="A50" s="19">
        <v>28</v>
      </c>
      <c r="B50" s="19">
        <v>111</v>
      </c>
      <c r="C50" s="20">
        <v>36</v>
      </c>
      <c r="D50" s="28" t="s">
        <v>514</v>
      </c>
      <c r="E50" s="29">
        <v>38377</v>
      </c>
      <c r="F50" s="30" t="s">
        <v>355</v>
      </c>
      <c r="G50" s="21">
        <v>37554</v>
      </c>
      <c r="H50" s="23" t="s">
        <v>200</v>
      </c>
      <c r="I50" s="23"/>
      <c r="J50" s="36">
        <v>4</v>
      </c>
      <c r="K50" s="23">
        <v>5</v>
      </c>
      <c r="L50" s="23">
        <v>111</v>
      </c>
      <c r="M50" s="23">
        <v>7018</v>
      </c>
      <c r="N50" s="23"/>
      <c r="O50" s="23"/>
      <c r="P50" s="23"/>
      <c r="Q50" s="23"/>
      <c r="R50" s="23"/>
      <c r="S50" s="23">
        <v>4</v>
      </c>
      <c r="T50" s="23">
        <v>901</v>
      </c>
      <c r="U50" s="23">
        <v>1</v>
      </c>
      <c r="V50" s="31" t="s">
        <v>201</v>
      </c>
      <c r="W50" s="23">
        <v>1</v>
      </c>
      <c r="X50" s="117">
        <v>4.3</v>
      </c>
      <c r="Y50" s="118">
        <v>1.7</v>
      </c>
      <c r="Z50" s="23"/>
      <c r="AA50" s="117">
        <v>2.4</v>
      </c>
      <c r="AB50" s="32">
        <v>73</v>
      </c>
      <c r="AC50" s="32">
        <v>67</v>
      </c>
      <c r="AD50" s="23"/>
      <c r="AE50" s="23"/>
      <c r="AF50" s="23"/>
      <c r="AG50" s="23">
        <v>67</v>
      </c>
      <c r="AH50" s="23">
        <v>53</v>
      </c>
      <c r="AI50" s="23">
        <v>1</v>
      </c>
      <c r="AJ50" s="23">
        <v>0</v>
      </c>
      <c r="AK50" s="23">
        <v>0</v>
      </c>
      <c r="AL50" s="23">
        <v>1</v>
      </c>
      <c r="AM50" s="23">
        <v>0</v>
      </c>
      <c r="AN50" s="23">
        <v>0</v>
      </c>
      <c r="AO50" s="23">
        <v>3</v>
      </c>
      <c r="AP50" s="23">
        <v>1</v>
      </c>
      <c r="AQ50" s="23">
        <v>3</v>
      </c>
      <c r="AR50" s="23">
        <v>2</v>
      </c>
      <c r="AS50" s="23"/>
      <c r="AT50" s="23"/>
      <c r="AU50" s="23"/>
      <c r="AV50" s="23"/>
      <c r="AW50" s="23"/>
      <c r="AX50" s="23"/>
      <c r="AY50" s="23"/>
      <c r="AZ50" s="23"/>
      <c r="BA50" s="23"/>
      <c r="BB50" s="31" t="str">
        <f t="shared" si="12"/>
        <v>×</v>
      </c>
      <c r="BC50" s="31" t="str">
        <f t="shared" si="13"/>
        <v>×</v>
      </c>
      <c r="BD50" s="31" t="s">
        <v>202</v>
      </c>
      <c r="BE50" s="31" t="s">
        <v>202</v>
      </c>
      <c r="BF50" s="33" t="s">
        <v>123</v>
      </c>
      <c r="BG50" s="26"/>
      <c r="BH50" s="26">
        <f t="shared" si="0"/>
        <v>0</v>
      </c>
      <c r="BI50" s="26">
        <f t="shared" si="1"/>
        <v>0</v>
      </c>
      <c r="BJ50" s="26">
        <f t="shared" si="2"/>
        <v>0</v>
      </c>
      <c r="BK50" s="26">
        <f t="shared" si="3"/>
        <v>1</v>
      </c>
    </row>
    <row r="51" spans="1:63" s="27" customFormat="1" ht="24" customHeight="1">
      <c r="A51" s="19">
        <v>28</v>
      </c>
      <c r="B51" s="19"/>
      <c r="C51" s="20"/>
      <c r="D51" s="28" t="s">
        <v>589</v>
      </c>
      <c r="E51" s="29">
        <v>38386</v>
      </c>
      <c r="F51" s="30" t="s">
        <v>221</v>
      </c>
      <c r="G51" s="21"/>
      <c r="H51" s="23" t="s">
        <v>593</v>
      </c>
      <c r="I51" s="23"/>
      <c r="J51" s="36">
        <v>4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31" t="s">
        <v>121</v>
      </c>
      <c r="W51" s="23"/>
      <c r="X51" s="117">
        <v>1.75</v>
      </c>
      <c r="Y51" s="162">
        <v>20</v>
      </c>
      <c r="Z51" s="23"/>
      <c r="AA51" s="117">
        <v>3</v>
      </c>
      <c r="AB51" s="32">
        <v>72</v>
      </c>
      <c r="AC51" s="32">
        <v>65</v>
      </c>
      <c r="AD51" s="23"/>
      <c r="AE51" s="23"/>
      <c r="AF51" s="23"/>
      <c r="AG51" s="23"/>
      <c r="AH51" s="23"/>
      <c r="AI51" s="23">
        <v>1</v>
      </c>
      <c r="AJ51" s="23"/>
      <c r="AK51" s="23"/>
      <c r="AL51" s="23">
        <v>7</v>
      </c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31" t="str">
        <f>IF(AB51&lt;=70.4,"○","×")</f>
        <v>×</v>
      </c>
      <c r="BC51" s="31" t="str">
        <f>IF(AC51&lt;=65.4,"○","×")</f>
        <v>○</v>
      </c>
      <c r="BD51" s="31" t="s">
        <v>202</v>
      </c>
      <c r="BE51" s="31" t="s">
        <v>202</v>
      </c>
      <c r="BF51" s="33" t="s">
        <v>123</v>
      </c>
      <c r="BG51" s="26"/>
      <c r="BH51" s="26"/>
      <c r="BI51" s="26"/>
      <c r="BJ51" s="26"/>
      <c r="BK51" s="26"/>
    </row>
    <row r="52" spans="1:63" s="27" customFormat="1" ht="24" customHeight="1">
      <c r="A52" s="19">
        <v>28</v>
      </c>
      <c r="B52" s="19"/>
      <c r="C52" s="20"/>
      <c r="D52" s="28" t="s">
        <v>590</v>
      </c>
      <c r="E52" s="29">
        <v>38377</v>
      </c>
      <c r="F52" s="30" t="s">
        <v>355</v>
      </c>
      <c r="G52" s="21"/>
      <c r="H52" s="23" t="s">
        <v>594</v>
      </c>
      <c r="I52" s="23"/>
      <c r="J52" s="36">
        <v>2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1" t="s">
        <v>529</v>
      </c>
      <c r="W52" s="23"/>
      <c r="X52" s="117">
        <v>2.8</v>
      </c>
      <c r="Y52" s="118">
        <v>7.5</v>
      </c>
      <c r="Z52" s="23"/>
      <c r="AA52" s="117">
        <v>1.2</v>
      </c>
      <c r="AB52" s="32">
        <v>70</v>
      </c>
      <c r="AC52" s="32">
        <v>62</v>
      </c>
      <c r="AD52" s="23"/>
      <c r="AE52" s="23"/>
      <c r="AF52" s="23"/>
      <c r="AG52" s="23"/>
      <c r="AH52" s="23"/>
      <c r="AI52" s="23">
        <v>1</v>
      </c>
      <c r="AJ52" s="23"/>
      <c r="AK52" s="23"/>
      <c r="AL52" s="23">
        <v>7</v>
      </c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31" t="str">
        <f>IF(AB52&lt;=70.4,"○","×")</f>
        <v>○</v>
      </c>
      <c r="BC52" s="31" t="str">
        <f>IF(AC52&lt;=65.4,"○","×")</f>
        <v>○</v>
      </c>
      <c r="BD52" s="31" t="s">
        <v>202</v>
      </c>
      <c r="BE52" s="31" t="s">
        <v>202</v>
      </c>
      <c r="BF52" s="33" t="s">
        <v>123</v>
      </c>
      <c r="BG52" s="26"/>
      <c r="BH52" s="26"/>
      <c r="BI52" s="26"/>
      <c r="BJ52" s="26"/>
      <c r="BK52" s="26"/>
    </row>
    <row r="53" spans="1:63" s="27" customFormat="1" ht="24" customHeight="1">
      <c r="A53" s="19">
        <v>28</v>
      </c>
      <c r="B53" s="19"/>
      <c r="C53" s="20"/>
      <c r="D53" s="28" t="s">
        <v>591</v>
      </c>
      <c r="E53" s="29">
        <v>38377</v>
      </c>
      <c r="F53" s="30" t="s">
        <v>355</v>
      </c>
      <c r="G53" s="21"/>
      <c r="H53" s="23" t="s">
        <v>595</v>
      </c>
      <c r="I53" s="23"/>
      <c r="J53" s="36">
        <v>2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1" t="s">
        <v>529</v>
      </c>
      <c r="W53" s="23"/>
      <c r="X53" s="61">
        <v>3</v>
      </c>
      <c r="Y53" s="162">
        <v>25</v>
      </c>
      <c r="Z53" s="23"/>
      <c r="AA53" s="117">
        <v>1.2</v>
      </c>
      <c r="AB53" s="32">
        <v>71</v>
      </c>
      <c r="AC53" s="32">
        <v>65</v>
      </c>
      <c r="AD53" s="23"/>
      <c r="AE53" s="23"/>
      <c r="AF53" s="23"/>
      <c r="AG53" s="23"/>
      <c r="AH53" s="23"/>
      <c r="AI53" s="23">
        <v>1</v>
      </c>
      <c r="AJ53" s="23"/>
      <c r="AK53" s="23"/>
      <c r="AL53" s="23">
        <v>7</v>
      </c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31" t="str">
        <f>IF(AB53&lt;=70.4,"○","×")</f>
        <v>×</v>
      </c>
      <c r="BC53" s="31" t="str">
        <f>IF(AC53&lt;=65.4,"○","×")</f>
        <v>○</v>
      </c>
      <c r="BD53" s="31" t="s">
        <v>202</v>
      </c>
      <c r="BE53" s="31" t="s">
        <v>202</v>
      </c>
      <c r="BF53" s="33" t="s">
        <v>123</v>
      </c>
      <c r="BG53" s="26"/>
      <c r="BH53" s="26"/>
      <c r="BI53" s="26"/>
      <c r="BJ53" s="26"/>
      <c r="BK53" s="26"/>
    </row>
    <row r="54" spans="1:63" s="27" customFormat="1" ht="24" customHeight="1">
      <c r="A54" s="19">
        <v>28</v>
      </c>
      <c r="B54" s="19"/>
      <c r="C54" s="20"/>
      <c r="D54" s="28" t="s">
        <v>592</v>
      </c>
      <c r="E54" s="29">
        <v>38378</v>
      </c>
      <c r="F54" s="30" t="s">
        <v>209</v>
      </c>
      <c r="G54" s="21"/>
      <c r="H54" s="23" t="s">
        <v>596</v>
      </c>
      <c r="I54" s="23"/>
      <c r="J54" s="36">
        <v>2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31" t="s">
        <v>529</v>
      </c>
      <c r="W54" s="23"/>
      <c r="X54" s="117">
        <v>3.1</v>
      </c>
      <c r="Y54" s="162">
        <v>7</v>
      </c>
      <c r="Z54" s="23"/>
      <c r="AA54" s="117">
        <v>1.2</v>
      </c>
      <c r="AB54" s="32">
        <v>72</v>
      </c>
      <c r="AC54" s="32">
        <v>66</v>
      </c>
      <c r="AD54" s="23"/>
      <c r="AE54" s="23"/>
      <c r="AF54" s="23"/>
      <c r="AG54" s="23"/>
      <c r="AH54" s="23"/>
      <c r="AI54" s="23">
        <v>1</v>
      </c>
      <c r="AJ54" s="23"/>
      <c r="AK54" s="23"/>
      <c r="AL54" s="23">
        <v>7</v>
      </c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31" t="str">
        <f>IF(AB54&lt;=70.4,"○","×")</f>
        <v>×</v>
      </c>
      <c r="BC54" s="31" t="str">
        <f>IF(AC54&lt;=65.4,"○","×")</f>
        <v>×</v>
      </c>
      <c r="BD54" s="31" t="s">
        <v>202</v>
      </c>
      <c r="BE54" s="31" t="s">
        <v>202</v>
      </c>
      <c r="BF54" s="33" t="s">
        <v>123</v>
      </c>
      <c r="BG54" s="26"/>
      <c r="BH54" s="26"/>
      <c r="BI54" s="26"/>
      <c r="BJ54" s="26"/>
      <c r="BK54" s="26"/>
    </row>
    <row r="55" spans="1:63" s="27" customFormat="1" ht="24" customHeight="1">
      <c r="A55" s="19">
        <v>28</v>
      </c>
      <c r="B55" s="19">
        <v>201</v>
      </c>
      <c r="C55" s="20">
        <v>42</v>
      </c>
      <c r="D55" s="37" t="s">
        <v>398</v>
      </c>
      <c r="E55" s="29">
        <v>38222</v>
      </c>
      <c r="F55" s="38" t="s">
        <v>209</v>
      </c>
      <c r="G55" s="63">
        <v>37512</v>
      </c>
      <c r="H55" s="23" t="s">
        <v>442</v>
      </c>
      <c r="I55" s="31"/>
      <c r="J55" s="36">
        <v>2</v>
      </c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23"/>
      <c r="V55" s="31" t="s">
        <v>1</v>
      </c>
      <c r="W55" s="23"/>
      <c r="X55" s="36">
        <v>3.5</v>
      </c>
      <c r="Y55" s="36">
        <v>0</v>
      </c>
      <c r="Z55" s="23"/>
      <c r="AA55" s="118">
        <v>1.2</v>
      </c>
      <c r="AB55" s="31">
        <v>69</v>
      </c>
      <c r="AC55" s="31">
        <v>64</v>
      </c>
      <c r="AD55" s="23"/>
      <c r="AE55" s="23"/>
      <c r="AF55" s="23"/>
      <c r="AG55" s="36"/>
      <c r="AH55" s="36"/>
      <c r="AI55" s="36">
        <v>1</v>
      </c>
      <c r="AJ55" s="36"/>
      <c r="AK55" s="36"/>
      <c r="AL55" s="36">
        <v>3</v>
      </c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31" t="str">
        <f t="shared" si="12"/>
        <v>○</v>
      </c>
      <c r="BC55" s="31" t="str">
        <f t="shared" si="13"/>
        <v>○</v>
      </c>
      <c r="BD55" s="114" t="str">
        <f>IF(AB55&lt;=75.4,"○","×")</f>
        <v>○</v>
      </c>
      <c r="BE55" s="114" t="str">
        <f>IF(AC55&lt;=70.4,"○","×")</f>
        <v>○</v>
      </c>
      <c r="BF55" s="33" t="s">
        <v>404</v>
      </c>
      <c r="BG55" s="26"/>
      <c r="BH55" s="26">
        <f t="shared" si="0"/>
        <v>1</v>
      </c>
      <c r="BI55" s="26">
        <f t="shared" si="1"/>
        <v>0</v>
      </c>
      <c r="BJ55" s="26">
        <f t="shared" si="2"/>
        <v>0</v>
      </c>
      <c r="BK55" s="26">
        <f t="shared" si="3"/>
        <v>0</v>
      </c>
    </row>
    <row r="56" spans="1:63" s="27" customFormat="1" ht="24" customHeight="1">
      <c r="A56" s="19">
        <v>28</v>
      </c>
      <c r="B56" s="19">
        <v>201</v>
      </c>
      <c r="C56" s="20">
        <v>43</v>
      </c>
      <c r="D56" s="37" t="s">
        <v>434</v>
      </c>
      <c r="E56" s="29">
        <v>38078</v>
      </c>
      <c r="F56" s="38" t="s">
        <v>515</v>
      </c>
      <c r="G56" s="63">
        <v>37711</v>
      </c>
      <c r="H56" s="23" t="s">
        <v>442</v>
      </c>
      <c r="I56" s="31"/>
      <c r="J56" s="36">
        <v>4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23"/>
      <c r="V56" s="31" t="s">
        <v>6</v>
      </c>
      <c r="W56" s="23"/>
      <c r="X56" s="36">
        <v>5.5</v>
      </c>
      <c r="Y56" s="36">
        <v>0</v>
      </c>
      <c r="Z56" s="23"/>
      <c r="AA56" s="118">
        <v>2.5</v>
      </c>
      <c r="AB56" s="31">
        <v>67</v>
      </c>
      <c r="AC56" s="31">
        <v>63</v>
      </c>
      <c r="AD56" s="23"/>
      <c r="AE56" s="23"/>
      <c r="AF56" s="23"/>
      <c r="AG56" s="36"/>
      <c r="AH56" s="36"/>
      <c r="AI56" s="36">
        <v>1</v>
      </c>
      <c r="AJ56" s="36"/>
      <c r="AK56" s="36"/>
      <c r="AL56" s="36">
        <v>4</v>
      </c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31" t="str">
        <f t="shared" si="12"/>
        <v>○</v>
      </c>
      <c r="BC56" s="31" t="str">
        <f t="shared" si="13"/>
        <v>○</v>
      </c>
      <c r="BD56" s="114" t="str">
        <f aca="true" t="shared" si="14" ref="BD56:BD67">IF(AB56&lt;=75.4,"○","×")</f>
        <v>○</v>
      </c>
      <c r="BE56" s="114" t="str">
        <f aca="true" t="shared" si="15" ref="BE56:BE67">IF(AC56&lt;=70.4,"○","×")</f>
        <v>○</v>
      </c>
      <c r="BF56" s="33" t="s">
        <v>404</v>
      </c>
      <c r="BG56" s="26"/>
      <c r="BH56" s="26">
        <f t="shared" si="0"/>
        <v>1</v>
      </c>
      <c r="BI56" s="26">
        <f t="shared" si="1"/>
        <v>0</v>
      </c>
      <c r="BJ56" s="26">
        <f t="shared" si="2"/>
        <v>0</v>
      </c>
      <c r="BK56" s="26">
        <f t="shared" si="3"/>
        <v>0</v>
      </c>
    </row>
    <row r="57" spans="1:63" s="27" customFormat="1" ht="24" customHeight="1">
      <c r="A57" s="19">
        <v>28</v>
      </c>
      <c r="B57" s="19">
        <v>201</v>
      </c>
      <c r="C57" s="20"/>
      <c r="D57" s="37" t="s">
        <v>435</v>
      </c>
      <c r="E57" s="29">
        <v>38334</v>
      </c>
      <c r="F57" s="38" t="s">
        <v>375</v>
      </c>
      <c r="G57" s="63"/>
      <c r="H57" s="23" t="s">
        <v>442</v>
      </c>
      <c r="I57" s="31"/>
      <c r="J57" s="36">
        <v>2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23"/>
      <c r="V57" s="31" t="s">
        <v>132</v>
      </c>
      <c r="W57" s="23"/>
      <c r="X57" s="99">
        <v>3</v>
      </c>
      <c r="Y57" s="36">
        <v>0</v>
      </c>
      <c r="Z57" s="23"/>
      <c r="AA57" s="118">
        <v>1.2</v>
      </c>
      <c r="AB57" s="31">
        <v>69</v>
      </c>
      <c r="AC57" s="31">
        <v>66</v>
      </c>
      <c r="AD57" s="23"/>
      <c r="AE57" s="23"/>
      <c r="AF57" s="23"/>
      <c r="AG57" s="36"/>
      <c r="AH57" s="36"/>
      <c r="AI57" s="36">
        <v>1</v>
      </c>
      <c r="AJ57" s="36"/>
      <c r="AK57" s="36"/>
      <c r="AL57" s="36">
        <v>4</v>
      </c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31" t="str">
        <f t="shared" si="12"/>
        <v>○</v>
      </c>
      <c r="BC57" s="31" t="str">
        <f t="shared" si="13"/>
        <v>×</v>
      </c>
      <c r="BD57" s="114" t="str">
        <f>IF(AB57&lt;=75.4,"○","×")</f>
        <v>○</v>
      </c>
      <c r="BE57" s="114" t="str">
        <f>IF(AC57&lt;=70.4,"○","×")</f>
        <v>○</v>
      </c>
      <c r="BF57" s="33" t="s">
        <v>404</v>
      </c>
      <c r="BG57" s="26"/>
      <c r="BH57" s="26">
        <f t="shared" si="0"/>
        <v>0</v>
      </c>
      <c r="BI57" s="26">
        <f t="shared" si="1"/>
        <v>1</v>
      </c>
      <c r="BJ57" s="26">
        <f t="shared" si="2"/>
        <v>0</v>
      </c>
      <c r="BK57" s="26">
        <f t="shared" si="3"/>
        <v>0</v>
      </c>
    </row>
    <row r="58" spans="1:63" s="27" customFormat="1" ht="24" customHeight="1">
      <c r="A58" s="19">
        <v>28</v>
      </c>
      <c r="B58" s="19">
        <v>201</v>
      </c>
      <c r="C58" s="20">
        <v>44</v>
      </c>
      <c r="D58" s="37" t="s">
        <v>436</v>
      </c>
      <c r="E58" s="29">
        <v>38285</v>
      </c>
      <c r="F58" s="38" t="s">
        <v>352</v>
      </c>
      <c r="G58" s="63">
        <v>37575</v>
      </c>
      <c r="H58" s="23" t="s">
        <v>443</v>
      </c>
      <c r="I58" s="31"/>
      <c r="J58" s="36">
        <v>2</v>
      </c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23"/>
      <c r="V58" s="31" t="s">
        <v>132</v>
      </c>
      <c r="W58" s="23"/>
      <c r="X58" s="36">
        <v>3.5</v>
      </c>
      <c r="Y58" s="36">
        <v>0</v>
      </c>
      <c r="Z58" s="23"/>
      <c r="AA58" s="118">
        <v>1.2</v>
      </c>
      <c r="AB58" s="31">
        <v>71</v>
      </c>
      <c r="AC58" s="31">
        <v>66</v>
      </c>
      <c r="AD58" s="23"/>
      <c r="AE58" s="23"/>
      <c r="AF58" s="23"/>
      <c r="AG58" s="36"/>
      <c r="AH58" s="36"/>
      <c r="AI58" s="36">
        <v>1</v>
      </c>
      <c r="AJ58" s="36"/>
      <c r="AK58" s="36"/>
      <c r="AL58" s="36">
        <v>5</v>
      </c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31" t="str">
        <f t="shared" si="12"/>
        <v>×</v>
      </c>
      <c r="BC58" s="31" t="str">
        <f t="shared" si="13"/>
        <v>×</v>
      </c>
      <c r="BD58" s="114" t="str">
        <f t="shared" si="14"/>
        <v>○</v>
      </c>
      <c r="BE58" s="114" t="str">
        <f t="shared" si="15"/>
        <v>○</v>
      </c>
      <c r="BF58" s="33" t="s">
        <v>404</v>
      </c>
      <c r="BG58" s="26"/>
      <c r="BH58" s="26">
        <f t="shared" si="0"/>
        <v>0</v>
      </c>
      <c r="BI58" s="26">
        <f t="shared" si="1"/>
        <v>0</v>
      </c>
      <c r="BJ58" s="26">
        <f t="shared" si="2"/>
        <v>0</v>
      </c>
      <c r="BK58" s="26">
        <f t="shared" si="3"/>
        <v>1</v>
      </c>
    </row>
    <row r="59" spans="1:63" s="27" customFormat="1" ht="24" customHeight="1">
      <c r="A59" s="19">
        <v>28</v>
      </c>
      <c r="B59" s="19">
        <v>201</v>
      </c>
      <c r="C59" s="20">
        <v>45</v>
      </c>
      <c r="D59" s="37" t="s">
        <v>401</v>
      </c>
      <c r="E59" s="29">
        <v>38117</v>
      </c>
      <c r="F59" s="38" t="s">
        <v>226</v>
      </c>
      <c r="G59" s="63">
        <v>37393</v>
      </c>
      <c r="H59" s="39" t="s">
        <v>444</v>
      </c>
      <c r="I59" s="31"/>
      <c r="J59" s="36">
        <v>4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23"/>
      <c r="V59" s="31" t="s">
        <v>6</v>
      </c>
      <c r="W59" s="23"/>
      <c r="X59" s="36">
        <v>2.7</v>
      </c>
      <c r="Y59" s="36">
        <v>0</v>
      </c>
      <c r="Z59" s="23"/>
      <c r="AA59" s="118">
        <v>1.2</v>
      </c>
      <c r="AB59" s="31">
        <v>70</v>
      </c>
      <c r="AC59" s="31">
        <v>65</v>
      </c>
      <c r="AD59" s="23"/>
      <c r="AE59" s="23"/>
      <c r="AF59" s="23"/>
      <c r="AG59" s="36"/>
      <c r="AH59" s="36"/>
      <c r="AI59" s="36">
        <v>1</v>
      </c>
      <c r="AJ59" s="36"/>
      <c r="AK59" s="36"/>
      <c r="AL59" s="36">
        <v>5</v>
      </c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31" t="str">
        <f t="shared" si="12"/>
        <v>○</v>
      </c>
      <c r="BC59" s="31" t="str">
        <f t="shared" si="13"/>
        <v>○</v>
      </c>
      <c r="BD59" s="114" t="str">
        <f t="shared" si="14"/>
        <v>○</v>
      </c>
      <c r="BE59" s="114" t="str">
        <f t="shared" si="15"/>
        <v>○</v>
      </c>
      <c r="BF59" s="33" t="s">
        <v>404</v>
      </c>
      <c r="BG59" s="26"/>
      <c r="BH59" s="26">
        <f t="shared" si="0"/>
        <v>1</v>
      </c>
      <c r="BI59" s="26">
        <f t="shared" si="1"/>
        <v>0</v>
      </c>
      <c r="BJ59" s="26">
        <f t="shared" si="2"/>
        <v>0</v>
      </c>
      <c r="BK59" s="26">
        <f t="shared" si="3"/>
        <v>0</v>
      </c>
    </row>
    <row r="60" spans="1:63" s="27" customFormat="1" ht="24" customHeight="1">
      <c r="A60" s="19">
        <v>28</v>
      </c>
      <c r="B60" s="19">
        <v>201</v>
      </c>
      <c r="C60" s="20">
        <v>46</v>
      </c>
      <c r="D60" s="37" t="s">
        <v>402</v>
      </c>
      <c r="E60" s="29">
        <v>38145</v>
      </c>
      <c r="F60" s="38" t="s">
        <v>405</v>
      </c>
      <c r="G60" s="63">
        <v>37428</v>
      </c>
      <c r="H60" s="39" t="s">
        <v>444</v>
      </c>
      <c r="I60" s="31"/>
      <c r="J60" s="36">
        <v>2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23"/>
      <c r="V60" s="31" t="s">
        <v>6</v>
      </c>
      <c r="W60" s="23"/>
      <c r="X60" s="36">
        <v>3.5</v>
      </c>
      <c r="Y60" s="36">
        <v>0</v>
      </c>
      <c r="Z60" s="23"/>
      <c r="AA60" s="118">
        <v>1.2</v>
      </c>
      <c r="AB60" s="31">
        <v>70</v>
      </c>
      <c r="AC60" s="31">
        <v>68</v>
      </c>
      <c r="AD60" s="23"/>
      <c r="AE60" s="23"/>
      <c r="AF60" s="23"/>
      <c r="AG60" s="36"/>
      <c r="AH60" s="36"/>
      <c r="AI60" s="36">
        <v>1</v>
      </c>
      <c r="AJ60" s="36"/>
      <c r="AK60" s="36"/>
      <c r="AL60" s="36">
        <v>5</v>
      </c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31" t="str">
        <f t="shared" si="12"/>
        <v>○</v>
      </c>
      <c r="BC60" s="31" t="str">
        <f t="shared" si="13"/>
        <v>×</v>
      </c>
      <c r="BD60" s="114" t="str">
        <f t="shared" si="14"/>
        <v>○</v>
      </c>
      <c r="BE60" s="114" t="str">
        <f t="shared" si="15"/>
        <v>○</v>
      </c>
      <c r="BF60" s="33" t="s">
        <v>404</v>
      </c>
      <c r="BG60" s="26"/>
      <c r="BH60" s="26">
        <f t="shared" si="0"/>
        <v>0</v>
      </c>
      <c r="BI60" s="26">
        <f t="shared" si="1"/>
        <v>1</v>
      </c>
      <c r="BJ60" s="26">
        <f t="shared" si="2"/>
        <v>0</v>
      </c>
      <c r="BK60" s="26">
        <f t="shared" si="3"/>
        <v>0</v>
      </c>
    </row>
    <row r="61" spans="1:63" s="27" customFormat="1" ht="24" customHeight="1">
      <c r="A61" s="19">
        <v>28</v>
      </c>
      <c r="B61" s="19"/>
      <c r="C61" s="20"/>
      <c r="D61" s="37" t="s">
        <v>487</v>
      </c>
      <c r="E61" s="29">
        <v>38425</v>
      </c>
      <c r="F61" s="38" t="s">
        <v>370</v>
      </c>
      <c r="G61" s="63"/>
      <c r="H61" s="39" t="s">
        <v>488</v>
      </c>
      <c r="I61" s="31"/>
      <c r="J61" s="36">
        <v>2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23"/>
      <c r="V61" s="31" t="s">
        <v>429</v>
      </c>
      <c r="W61" s="23"/>
      <c r="X61" s="36">
        <v>1.2</v>
      </c>
      <c r="Y61" s="36">
        <v>0</v>
      </c>
      <c r="Z61" s="23"/>
      <c r="AA61" s="118">
        <v>1.2</v>
      </c>
      <c r="AB61" s="31">
        <v>74</v>
      </c>
      <c r="AC61" s="31">
        <v>70</v>
      </c>
      <c r="AD61" s="23"/>
      <c r="AE61" s="23"/>
      <c r="AF61" s="23"/>
      <c r="AG61" s="36"/>
      <c r="AH61" s="36"/>
      <c r="AI61" s="36">
        <v>1</v>
      </c>
      <c r="AJ61" s="36"/>
      <c r="AK61" s="36"/>
      <c r="AL61" s="36">
        <v>7</v>
      </c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31" t="str">
        <f t="shared" si="12"/>
        <v>×</v>
      </c>
      <c r="BC61" s="31" t="str">
        <f t="shared" si="13"/>
        <v>×</v>
      </c>
      <c r="BD61" s="31" t="s">
        <v>174</v>
      </c>
      <c r="BE61" s="31" t="s">
        <v>174</v>
      </c>
      <c r="BF61" s="33" t="s">
        <v>404</v>
      </c>
      <c r="BG61" s="26"/>
      <c r="BH61" s="26">
        <f t="shared" si="0"/>
        <v>0</v>
      </c>
      <c r="BI61" s="26">
        <f t="shared" si="1"/>
        <v>0</v>
      </c>
      <c r="BJ61" s="26">
        <f t="shared" si="2"/>
        <v>0</v>
      </c>
      <c r="BK61" s="26">
        <f t="shared" si="3"/>
        <v>1</v>
      </c>
    </row>
    <row r="62" spans="1:63" s="27" customFormat="1" ht="24" customHeight="1">
      <c r="A62" s="19">
        <v>28</v>
      </c>
      <c r="B62" s="19">
        <v>201</v>
      </c>
      <c r="C62" s="20"/>
      <c r="D62" s="37" t="s">
        <v>516</v>
      </c>
      <c r="E62" s="29">
        <v>38418</v>
      </c>
      <c r="F62" s="38" t="s">
        <v>432</v>
      </c>
      <c r="G62" s="63"/>
      <c r="H62" s="39" t="s">
        <v>517</v>
      </c>
      <c r="I62" s="31"/>
      <c r="J62" s="36">
        <v>4</v>
      </c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23"/>
      <c r="V62" s="31" t="s">
        <v>121</v>
      </c>
      <c r="W62" s="23"/>
      <c r="X62" s="36">
        <v>4.6</v>
      </c>
      <c r="Y62" s="36">
        <v>0</v>
      </c>
      <c r="Z62" s="23"/>
      <c r="AA62" s="118">
        <v>1.2</v>
      </c>
      <c r="AB62" s="31">
        <v>66</v>
      </c>
      <c r="AC62" s="31">
        <v>61</v>
      </c>
      <c r="AD62" s="23"/>
      <c r="AE62" s="23"/>
      <c r="AF62" s="23"/>
      <c r="AG62" s="36"/>
      <c r="AH62" s="36"/>
      <c r="AI62" s="36">
        <v>1</v>
      </c>
      <c r="AJ62" s="36"/>
      <c r="AK62" s="36"/>
      <c r="AL62" s="36">
        <v>3</v>
      </c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31" t="str">
        <f>IF(AB62&lt;=70.4,"○","×")</f>
        <v>○</v>
      </c>
      <c r="BC62" s="31" t="str">
        <f>IF(AC62&lt;=65.4,"○","×")</f>
        <v>○</v>
      </c>
      <c r="BD62" s="31" t="s">
        <v>2</v>
      </c>
      <c r="BE62" s="31" t="s">
        <v>2</v>
      </c>
      <c r="BF62" s="33" t="s">
        <v>404</v>
      </c>
      <c r="BG62" s="26"/>
      <c r="BH62" s="26">
        <f>IF(AND(BB62="○",BC62="○"),1,0)</f>
        <v>1</v>
      </c>
      <c r="BI62" s="26">
        <f>IF(AND(BB62="○",BC62="×"),1,0)</f>
        <v>0</v>
      </c>
      <c r="BJ62" s="26">
        <f>IF(AND(BB62="×",BC62="○"),1,0)</f>
        <v>0</v>
      </c>
      <c r="BK62" s="26">
        <f>IF(AND(BB62="×",BC62="×"),1,0)</f>
        <v>0</v>
      </c>
    </row>
    <row r="63" spans="1:63" s="27" customFormat="1" ht="24" customHeight="1">
      <c r="A63" s="19">
        <v>28</v>
      </c>
      <c r="B63" s="19">
        <v>201</v>
      </c>
      <c r="C63" s="20">
        <v>47</v>
      </c>
      <c r="D63" s="40" t="s">
        <v>403</v>
      </c>
      <c r="E63" s="29">
        <v>38078</v>
      </c>
      <c r="F63" s="42" t="s">
        <v>515</v>
      </c>
      <c r="G63" s="75">
        <v>37711</v>
      </c>
      <c r="H63" s="44" t="s">
        <v>399</v>
      </c>
      <c r="I63" s="43"/>
      <c r="J63" s="36">
        <v>2</v>
      </c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23"/>
      <c r="V63" s="31" t="s">
        <v>6</v>
      </c>
      <c r="W63" s="23"/>
      <c r="X63" s="36">
        <v>2.2</v>
      </c>
      <c r="Y63" s="36">
        <v>0</v>
      </c>
      <c r="Z63" s="23"/>
      <c r="AA63" s="118">
        <v>2.5</v>
      </c>
      <c r="AB63" s="31">
        <v>66</v>
      </c>
      <c r="AC63" s="31">
        <v>61</v>
      </c>
      <c r="AD63" s="23"/>
      <c r="AE63" s="23"/>
      <c r="AF63" s="23"/>
      <c r="AG63" s="36"/>
      <c r="AH63" s="36"/>
      <c r="AI63" s="36">
        <v>1</v>
      </c>
      <c r="AJ63" s="36"/>
      <c r="AK63" s="36"/>
      <c r="AL63" s="36">
        <v>4</v>
      </c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31" t="str">
        <f t="shared" si="12"/>
        <v>○</v>
      </c>
      <c r="BC63" s="31" t="str">
        <f t="shared" si="13"/>
        <v>○</v>
      </c>
      <c r="BD63" s="114" t="str">
        <f t="shared" si="14"/>
        <v>○</v>
      </c>
      <c r="BE63" s="114" t="str">
        <f t="shared" si="15"/>
        <v>○</v>
      </c>
      <c r="BF63" s="33" t="s">
        <v>404</v>
      </c>
      <c r="BG63" s="26"/>
      <c r="BH63" s="26">
        <f t="shared" si="0"/>
        <v>1</v>
      </c>
      <c r="BI63" s="26">
        <f t="shared" si="1"/>
        <v>0</v>
      </c>
      <c r="BJ63" s="26">
        <f t="shared" si="2"/>
        <v>0</v>
      </c>
      <c r="BK63" s="26">
        <f t="shared" si="3"/>
        <v>0</v>
      </c>
    </row>
    <row r="64" spans="1:63" s="27" customFormat="1" ht="24" customHeight="1">
      <c r="A64" s="19">
        <v>28</v>
      </c>
      <c r="B64" s="19">
        <v>201</v>
      </c>
      <c r="C64" s="20">
        <v>48</v>
      </c>
      <c r="D64" s="37" t="s">
        <v>437</v>
      </c>
      <c r="E64" s="29">
        <v>38265</v>
      </c>
      <c r="F64" s="38" t="s">
        <v>369</v>
      </c>
      <c r="G64" s="63">
        <v>37540</v>
      </c>
      <c r="H64" s="39" t="s">
        <v>400</v>
      </c>
      <c r="I64" s="31"/>
      <c r="J64" s="36">
        <v>2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23"/>
      <c r="V64" s="31" t="s">
        <v>1</v>
      </c>
      <c r="W64" s="23"/>
      <c r="X64" s="36">
        <v>2.6</v>
      </c>
      <c r="Y64" s="36">
        <v>0</v>
      </c>
      <c r="Z64" s="23"/>
      <c r="AA64" s="118">
        <v>1.2</v>
      </c>
      <c r="AB64" s="31">
        <v>67</v>
      </c>
      <c r="AC64" s="31">
        <v>62</v>
      </c>
      <c r="AD64" s="23"/>
      <c r="AE64" s="23"/>
      <c r="AF64" s="23"/>
      <c r="AG64" s="36"/>
      <c r="AH64" s="36"/>
      <c r="AI64" s="36">
        <v>1</v>
      </c>
      <c r="AJ64" s="36"/>
      <c r="AK64" s="36"/>
      <c r="AL64" s="36">
        <v>3</v>
      </c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31" t="str">
        <f t="shared" si="12"/>
        <v>○</v>
      </c>
      <c r="BC64" s="31" t="str">
        <f t="shared" si="13"/>
        <v>○</v>
      </c>
      <c r="BD64" s="114" t="str">
        <f t="shared" si="14"/>
        <v>○</v>
      </c>
      <c r="BE64" s="114" t="str">
        <f t="shared" si="15"/>
        <v>○</v>
      </c>
      <c r="BF64" s="33" t="s">
        <v>404</v>
      </c>
      <c r="BG64" s="26"/>
      <c r="BH64" s="26">
        <f t="shared" si="0"/>
        <v>1</v>
      </c>
      <c r="BI64" s="26">
        <f t="shared" si="1"/>
        <v>0</v>
      </c>
      <c r="BJ64" s="26">
        <f t="shared" si="2"/>
        <v>0</v>
      </c>
      <c r="BK64" s="26">
        <f t="shared" si="3"/>
        <v>0</v>
      </c>
    </row>
    <row r="65" spans="1:63" s="27" customFormat="1" ht="24" customHeight="1">
      <c r="A65" s="19">
        <v>28</v>
      </c>
      <c r="B65" s="19"/>
      <c r="C65" s="20"/>
      <c r="D65" s="37" t="s">
        <v>597</v>
      </c>
      <c r="E65" s="29">
        <v>38427</v>
      </c>
      <c r="F65" s="38" t="s">
        <v>375</v>
      </c>
      <c r="G65" s="63"/>
      <c r="H65" s="39" t="s">
        <v>598</v>
      </c>
      <c r="I65" s="31"/>
      <c r="J65" s="36">
        <v>2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23"/>
      <c r="V65" s="31" t="s">
        <v>121</v>
      </c>
      <c r="W65" s="23"/>
      <c r="X65" s="36">
        <v>2</v>
      </c>
      <c r="Y65" s="36">
        <v>0</v>
      </c>
      <c r="Z65" s="23"/>
      <c r="AA65" s="118">
        <v>1.2</v>
      </c>
      <c r="AB65" s="31">
        <v>68</v>
      </c>
      <c r="AC65" s="31">
        <v>61</v>
      </c>
      <c r="AD65" s="23"/>
      <c r="AE65" s="23"/>
      <c r="AF65" s="23"/>
      <c r="AG65" s="36"/>
      <c r="AH65" s="36"/>
      <c r="AI65" s="36">
        <v>1</v>
      </c>
      <c r="AJ65" s="36"/>
      <c r="AK65" s="36"/>
      <c r="AL65" s="36">
        <v>3</v>
      </c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31" t="str">
        <f t="shared" si="12"/>
        <v>○</v>
      </c>
      <c r="BC65" s="31" t="str">
        <f t="shared" si="13"/>
        <v>○</v>
      </c>
      <c r="BD65" s="114" t="str">
        <f>IF(AB65&lt;=75.4,"○","×")</f>
        <v>○</v>
      </c>
      <c r="BE65" s="114" t="str">
        <f>IF(AC65&lt;=70.4,"○","×")</f>
        <v>○</v>
      </c>
      <c r="BF65" s="33" t="s">
        <v>404</v>
      </c>
      <c r="BG65" s="26"/>
      <c r="BH65" s="26">
        <f t="shared" si="0"/>
        <v>1</v>
      </c>
      <c r="BI65" s="26">
        <f t="shared" si="1"/>
        <v>0</v>
      </c>
      <c r="BJ65" s="26">
        <f t="shared" si="2"/>
        <v>0</v>
      </c>
      <c r="BK65" s="26">
        <f t="shared" si="3"/>
        <v>0</v>
      </c>
    </row>
    <row r="66" spans="1:63" s="53" customFormat="1" ht="24" customHeight="1">
      <c r="A66" s="19">
        <v>28</v>
      </c>
      <c r="B66" s="46">
        <v>202</v>
      </c>
      <c r="C66" s="20">
        <v>49</v>
      </c>
      <c r="D66" s="56" t="s">
        <v>205</v>
      </c>
      <c r="E66" s="29">
        <v>38173</v>
      </c>
      <c r="F66" s="57" t="s">
        <v>227</v>
      </c>
      <c r="G66" s="54">
        <v>37442</v>
      </c>
      <c r="H66" s="23" t="s">
        <v>411</v>
      </c>
      <c r="I66" s="23"/>
      <c r="J66" s="96">
        <v>4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58" t="s">
        <v>132</v>
      </c>
      <c r="W66" s="35"/>
      <c r="X66" s="35">
        <v>7</v>
      </c>
      <c r="Y66" s="35">
        <v>0</v>
      </c>
      <c r="Z66" s="35"/>
      <c r="AA66" s="125">
        <v>3.1</v>
      </c>
      <c r="AB66" s="55">
        <v>69.3</v>
      </c>
      <c r="AC66" s="55">
        <v>66.9</v>
      </c>
      <c r="AD66" s="55"/>
      <c r="AE66" s="55"/>
      <c r="AF66" s="55"/>
      <c r="AG66" s="55"/>
      <c r="AH66" s="55"/>
      <c r="AI66" s="35">
        <v>1</v>
      </c>
      <c r="AJ66" s="35"/>
      <c r="AK66" s="35"/>
      <c r="AL66" s="35">
        <v>4</v>
      </c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1" t="str">
        <f t="shared" si="12"/>
        <v>○</v>
      </c>
      <c r="BC66" s="31" t="str">
        <f t="shared" si="13"/>
        <v>×</v>
      </c>
      <c r="BD66" s="114" t="str">
        <f t="shared" si="14"/>
        <v>○</v>
      </c>
      <c r="BE66" s="114" t="str">
        <f t="shared" si="15"/>
        <v>○</v>
      </c>
      <c r="BF66" s="33" t="s">
        <v>418</v>
      </c>
      <c r="BH66" s="26">
        <f>IF(AND(BB66="○",BC66="○"),1,0)</f>
        <v>0</v>
      </c>
      <c r="BI66" s="26">
        <f>IF(AND(BB66="○",BC66="×"),1,0)</f>
        <v>1</v>
      </c>
      <c r="BJ66" s="26">
        <f>IF(AND(BB66="×",BC66="○"),1,0)</f>
        <v>0</v>
      </c>
      <c r="BK66" s="26">
        <f>IF(AND(BB66="×",BC66="×"),1,0)</f>
        <v>0</v>
      </c>
    </row>
    <row r="67" spans="1:63" s="53" customFormat="1" ht="24" customHeight="1">
      <c r="A67" s="19">
        <v>28</v>
      </c>
      <c r="B67" s="46">
        <v>202</v>
      </c>
      <c r="C67" s="20">
        <v>50</v>
      </c>
      <c r="D67" s="56" t="s">
        <v>406</v>
      </c>
      <c r="E67" s="29">
        <v>38315</v>
      </c>
      <c r="F67" s="57" t="s">
        <v>355</v>
      </c>
      <c r="G67" s="54">
        <v>37581</v>
      </c>
      <c r="H67" s="23" t="s">
        <v>411</v>
      </c>
      <c r="I67" s="23"/>
      <c r="J67" s="59">
        <v>4</v>
      </c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58" t="s">
        <v>132</v>
      </c>
      <c r="W67" s="35"/>
      <c r="X67" s="35">
        <v>4</v>
      </c>
      <c r="Y67" s="35">
        <v>0</v>
      </c>
      <c r="Z67" s="35"/>
      <c r="AA67" s="125">
        <v>2</v>
      </c>
      <c r="AB67" s="55">
        <v>73.4</v>
      </c>
      <c r="AC67" s="55">
        <v>70</v>
      </c>
      <c r="AD67" s="55"/>
      <c r="AE67" s="55"/>
      <c r="AF67" s="55"/>
      <c r="AG67" s="55"/>
      <c r="AH67" s="55"/>
      <c r="AI67" s="35">
        <v>1</v>
      </c>
      <c r="AJ67" s="35"/>
      <c r="AK67" s="35"/>
      <c r="AL67" s="35">
        <v>4</v>
      </c>
      <c r="AM67" s="35"/>
      <c r="AN67" s="35"/>
      <c r="AO67" s="35"/>
      <c r="AP67" s="35"/>
      <c r="AQ67" s="35"/>
      <c r="AR67" s="35"/>
      <c r="AS67" s="35"/>
      <c r="AT67" s="35"/>
      <c r="AU67" s="18"/>
      <c r="AV67" s="18"/>
      <c r="AW67" s="18"/>
      <c r="AX67" s="18"/>
      <c r="AY67" s="18"/>
      <c r="AZ67" s="18"/>
      <c r="BA67" s="35"/>
      <c r="BB67" s="31" t="str">
        <f t="shared" si="12"/>
        <v>×</v>
      </c>
      <c r="BC67" s="31" t="str">
        <f t="shared" si="13"/>
        <v>×</v>
      </c>
      <c r="BD67" s="114" t="str">
        <f t="shared" si="14"/>
        <v>○</v>
      </c>
      <c r="BE67" s="114" t="str">
        <f t="shared" si="15"/>
        <v>○</v>
      </c>
      <c r="BF67" s="33" t="s">
        <v>418</v>
      </c>
      <c r="BH67" s="26">
        <f>IF(AND(BB67="○",BC67="○"),1,0)</f>
        <v>0</v>
      </c>
      <c r="BI67" s="26">
        <f>IF(AND(BB67="○",BC67="×"),1,0)</f>
        <v>0</v>
      </c>
      <c r="BJ67" s="26">
        <f>IF(AND(BB67="×",BC67="○"),1,0)</f>
        <v>0</v>
      </c>
      <c r="BK67" s="26">
        <f>IF(AND(BB67="×",BC67="×"),1,0)</f>
        <v>1</v>
      </c>
    </row>
    <row r="68" spans="1:63" s="53" customFormat="1" ht="33.75" customHeight="1">
      <c r="A68" s="19">
        <v>28</v>
      </c>
      <c r="B68" s="46">
        <v>202</v>
      </c>
      <c r="C68" s="20">
        <v>51</v>
      </c>
      <c r="D68" s="28" t="s">
        <v>210</v>
      </c>
      <c r="E68" s="29">
        <v>38139</v>
      </c>
      <c r="F68" s="60" t="s">
        <v>458</v>
      </c>
      <c r="G68" s="63">
        <v>37411</v>
      </c>
      <c r="H68" s="22" t="s">
        <v>451</v>
      </c>
      <c r="I68" s="18"/>
      <c r="J68" s="59" t="s">
        <v>489</v>
      </c>
      <c r="K68" s="23">
        <v>3</v>
      </c>
      <c r="L68" s="23">
        <v>28202</v>
      </c>
      <c r="M68" s="23">
        <v>51</v>
      </c>
      <c r="N68" s="23" t="s">
        <v>207</v>
      </c>
      <c r="O68" s="23">
        <v>4</v>
      </c>
      <c r="P68" s="23">
        <v>2</v>
      </c>
      <c r="Q68" s="23">
        <v>28202</v>
      </c>
      <c r="R68" s="23">
        <v>155</v>
      </c>
      <c r="S68" s="23">
        <v>10</v>
      </c>
      <c r="T68" s="23"/>
      <c r="U68" s="23">
        <v>1</v>
      </c>
      <c r="V68" s="31" t="s">
        <v>132</v>
      </c>
      <c r="W68" s="23">
        <v>1</v>
      </c>
      <c r="X68" s="23">
        <v>1</v>
      </c>
      <c r="Y68" s="23">
        <v>0</v>
      </c>
      <c r="Z68" s="23">
        <v>5</v>
      </c>
      <c r="AA68" s="117">
        <v>1.5</v>
      </c>
      <c r="AB68" s="61">
        <v>66</v>
      </c>
      <c r="AC68" s="61">
        <v>64</v>
      </c>
      <c r="AD68" s="61"/>
      <c r="AE68" s="61"/>
      <c r="AF68" s="61"/>
      <c r="AG68" s="61"/>
      <c r="AH68" s="61"/>
      <c r="AI68" s="34" t="s">
        <v>490</v>
      </c>
      <c r="AJ68" s="23"/>
      <c r="AK68" s="23"/>
      <c r="AL68" s="23">
        <v>5</v>
      </c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31" t="str">
        <f t="shared" si="12"/>
        <v>○</v>
      </c>
      <c r="BC68" s="31" t="str">
        <f t="shared" si="13"/>
        <v>○</v>
      </c>
      <c r="BD68" s="31" t="s">
        <v>2</v>
      </c>
      <c r="BE68" s="31" t="s">
        <v>2</v>
      </c>
      <c r="BF68" s="33" t="s">
        <v>212</v>
      </c>
      <c r="BH68" s="26">
        <f>IF(AND(BB68="○",BC68="○"),1,0)</f>
        <v>1</v>
      </c>
      <c r="BI68" s="26">
        <f>IF(AND(BB68="○",BC68="×"),1,0)</f>
        <v>0</v>
      </c>
      <c r="BJ68" s="26">
        <f>IF(AND(BB68="×",BC68="○"),1,0)</f>
        <v>0</v>
      </c>
      <c r="BK68" s="26">
        <f>IF(AND(BB68="×",BC68="×"),1,0)</f>
        <v>0</v>
      </c>
    </row>
    <row r="69" spans="1:63" s="53" customFormat="1" ht="33.75" customHeight="1">
      <c r="A69" s="19">
        <v>28</v>
      </c>
      <c r="B69" s="46">
        <v>202</v>
      </c>
      <c r="C69" s="20">
        <v>52</v>
      </c>
      <c r="D69" s="56" t="s">
        <v>518</v>
      </c>
      <c r="E69" s="29">
        <v>38278</v>
      </c>
      <c r="F69" s="57" t="s">
        <v>356</v>
      </c>
      <c r="G69" s="54">
        <v>37447</v>
      </c>
      <c r="H69" s="22" t="s">
        <v>451</v>
      </c>
      <c r="I69" s="18"/>
      <c r="J69" s="59" t="s">
        <v>489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58" t="s">
        <v>132</v>
      </c>
      <c r="W69" s="35"/>
      <c r="X69" s="35">
        <v>35</v>
      </c>
      <c r="Y69" s="35">
        <v>28</v>
      </c>
      <c r="Z69" s="35"/>
      <c r="AA69" s="145">
        <v>29.5</v>
      </c>
      <c r="AB69" s="55">
        <v>72</v>
      </c>
      <c r="AC69" s="55">
        <v>69</v>
      </c>
      <c r="AD69" s="55"/>
      <c r="AE69" s="55"/>
      <c r="AF69" s="55"/>
      <c r="AG69" s="55"/>
      <c r="AH69" s="55"/>
      <c r="AI69" s="34" t="s">
        <v>490</v>
      </c>
      <c r="AJ69" s="35"/>
      <c r="AK69" s="35"/>
      <c r="AL69" s="35">
        <v>5</v>
      </c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1" t="str">
        <f t="shared" si="12"/>
        <v>×</v>
      </c>
      <c r="BC69" s="31" t="str">
        <f t="shared" si="13"/>
        <v>×</v>
      </c>
      <c r="BD69" s="114" t="str">
        <f aca="true" t="shared" si="16" ref="BD69:BD90">IF(AB69&lt;=75.4,"○","×")</f>
        <v>○</v>
      </c>
      <c r="BE69" s="114" t="str">
        <f aca="true" t="shared" si="17" ref="BE69:BE90">IF(AC69&lt;=70.4,"○","×")</f>
        <v>○</v>
      </c>
      <c r="BF69" s="33" t="s">
        <v>418</v>
      </c>
      <c r="BH69" s="26">
        <f aca="true" t="shared" si="18" ref="BH69:BH93">IF(AND(BB69="○",BC69="○"),1,0)</f>
        <v>0</v>
      </c>
      <c r="BI69" s="26">
        <f aca="true" t="shared" si="19" ref="BI69:BI93">IF(AND(BB69="○",BC69="×"),1,0)</f>
        <v>0</v>
      </c>
      <c r="BJ69" s="26">
        <f aca="true" t="shared" si="20" ref="BJ69:BJ93">IF(AND(BB69="×",BC69="○"),1,0)</f>
        <v>0</v>
      </c>
      <c r="BK69" s="26">
        <f aca="true" t="shared" si="21" ref="BK69:BK93">IF(AND(BB69="×",BC69="×"),1,0)</f>
        <v>1</v>
      </c>
    </row>
    <row r="70" spans="1:63" s="53" customFormat="1" ht="33.75" customHeight="1">
      <c r="A70" s="19">
        <v>28</v>
      </c>
      <c r="B70" s="46">
        <v>202</v>
      </c>
      <c r="C70" s="20">
        <v>53</v>
      </c>
      <c r="D70" s="56" t="s">
        <v>208</v>
      </c>
      <c r="E70" s="29">
        <v>38279</v>
      </c>
      <c r="F70" s="57" t="s">
        <v>223</v>
      </c>
      <c r="G70" s="54">
        <v>37412</v>
      </c>
      <c r="H70" s="22" t="s">
        <v>451</v>
      </c>
      <c r="I70" s="18"/>
      <c r="J70" s="59" t="s">
        <v>489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58" t="s">
        <v>121</v>
      </c>
      <c r="W70" s="35"/>
      <c r="X70" s="35">
        <v>13</v>
      </c>
      <c r="Y70" s="35">
        <v>0</v>
      </c>
      <c r="Z70" s="35"/>
      <c r="AA70" s="125">
        <v>2.4</v>
      </c>
      <c r="AB70" s="55">
        <v>71</v>
      </c>
      <c r="AC70" s="55">
        <v>66</v>
      </c>
      <c r="AD70" s="55"/>
      <c r="AE70" s="55"/>
      <c r="AF70" s="55"/>
      <c r="AG70" s="55"/>
      <c r="AH70" s="55"/>
      <c r="AI70" s="34" t="s">
        <v>490</v>
      </c>
      <c r="AJ70" s="35"/>
      <c r="AK70" s="35"/>
      <c r="AL70" s="35">
        <v>3</v>
      </c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1" t="s">
        <v>519</v>
      </c>
      <c r="BC70" s="31" t="str">
        <f t="shared" si="13"/>
        <v>×</v>
      </c>
      <c r="BD70" s="114" t="str">
        <f t="shared" si="16"/>
        <v>○</v>
      </c>
      <c r="BE70" s="114" t="str">
        <f t="shared" si="17"/>
        <v>○</v>
      </c>
      <c r="BF70" s="33" t="s">
        <v>418</v>
      </c>
      <c r="BH70" s="26">
        <f t="shared" si="18"/>
        <v>0</v>
      </c>
      <c r="BI70" s="26">
        <f t="shared" si="19"/>
        <v>1</v>
      </c>
      <c r="BJ70" s="26">
        <f t="shared" si="20"/>
        <v>0</v>
      </c>
      <c r="BK70" s="26">
        <f t="shared" si="21"/>
        <v>0</v>
      </c>
    </row>
    <row r="71" spans="1:63" s="53" customFormat="1" ht="24" customHeight="1">
      <c r="A71" s="19">
        <v>28</v>
      </c>
      <c r="B71" s="46">
        <v>202</v>
      </c>
      <c r="C71" s="20">
        <v>54</v>
      </c>
      <c r="D71" s="56" t="s">
        <v>213</v>
      </c>
      <c r="E71" s="29">
        <v>38327</v>
      </c>
      <c r="F71" s="57" t="s">
        <v>678</v>
      </c>
      <c r="G71" s="54">
        <v>37559</v>
      </c>
      <c r="H71" s="35" t="s">
        <v>412</v>
      </c>
      <c r="I71" s="35"/>
      <c r="J71" s="96">
        <v>4</v>
      </c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58" t="s">
        <v>121</v>
      </c>
      <c r="W71" s="35"/>
      <c r="X71" s="35">
        <v>5</v>
      </c>
      <c r="Y71" s="35">
        <v>0</v>
      </c>
      <c r="Z71" s="35"/>
      <c r="AA71" s="125">
        <v>2.1</v>
      </c>
      <c r="AB71" s="55">
        <v>71</v>
      </c>
      <c r="AC71" s="55">
        <v>67</v>
      </c>
      <c r="AD71" s="55"/>
      <c r="AE71" s="55"/>
      <c r="AF71" s="55"/>
      <c r="AG71" s="55"/>
      <c r="AH71" s="55"/>
      <c r="AI71" s="35">
        <v>1</v>
      </c>
      <c r="AJ71" s="35"/>
      <c r="AK71" s="35"/>
      <c r="AL71" s="35">
        <v>3</v>
      </c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1" t="str">
        <f t="shared" si="12"/>
        <v>×</v>
      </c>
      <c r="BC71" s="31" t="str">
        <f t="shared" si="13"/>
        <v>×</v>
      </c>
      <c r="BD71" s="114" t="str">
        <f t="shared" si="16"/>
        <v>○</v>
      </c>
      <c r="BE71" s="114" t="str">
        <f t="shared" si="17"/>
        <v>○</v>
      </c>
      <c r="BF71" s="33" t="s">
        <v>418</v>
      </c>
      <c r="BH71" s="26">
        <f t="shared" si="18"/>
        <v>0</v>
      </c>
      <c r="BI71" s="26">
        <f t="shared" si="19"/>
        <v>0</v>
      </c>
      <c r="BJ71" s="26">
        <f t="shared" si="20"/>
        <v>0</v>
      </c>
      <c r="BK71" s="26">
        <f t="shared" si="21"/>
        <v>1</v>
      </c>
    </row>
    <row r="72" spans="1:63" s="53" customFormat="1" ht="24" customHeight="1">
      <c r="A72" s="19">
        <v>28</v>
      </c>
      <c r="B72" s="46">
        <v>202</v>
      </c>
      <c r="C72" s="20">
        <v>55</v>
      </c>
      <c r="D72" s="67" t="s">
        <v>520</v>
      </c>
      <c r="E72" s="29">
        <v>38370</v>
      </c>
      <c r="F72" s="68" t="s">
        <v>356</v>
      </c>
      <c r="G72" s="113">
        <v>37421</v>
      </c>
      <c r="H72" s="70" t="s">
        <v>410</v>
      </c>
      <c r="I72" s="110"/>
      <c r="J72" s="96">
        <v>6</v>
      </c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58" t="s">
        <v>132</v>
      </c>
      <c r="W72" s="35"/>
      <c r="X72" s="35">
        <v>5.5</v>
      </c>
      <c r="Y72" s="35">
        <v>0</v>
      </c>
      <c r="Z72" s="35"/>
      <c r="AA72" s="125">
        <v>1.6</v>
      </c>
      <c r="AB72" s="55">
        <v>67</v>
      </c>
      <c r="AC72" s="55">
        <v>62</v>
      </c>
      <c r="AD72" s="55"/>
      <c r="AE72" s="55"/>
      <c r="AF72" s="55"/>
      <c r="AG72" s="55"/>
      <c r="AH72" s="55"/>
      <c r="AI72" s="35">
        <v>1</v>
      </c>
      <c r="AJ72" s="35"/>
      <c r="AK72" s="35"/>
      <c r="AL72" s="35">
        <v>5</v>
      </c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145"/>
      <c r="BB72" s="31" t="str">
        <f t="shared" si="12"/>
        <v>○</v>
      </c>
      <c r="BC72" s="31" t="str">
        <f t="shared" si="13"/>
        <v>○</v>
      </c>
      <c r="BD72" s="114" t="str">
        <f t="shared" si="16"/>
        <v>○</v>
      </c>
      <c r="BE72" s="114" t="str">
        <f t="shared" si="17"/>
        <v>○</v>
      </c>
      <c r="BF72" s="33" t="s">
        <v>418</v>
      </c>
      <c r="BH72" s="26">
        <f t="shared" si="18"/>
        <v>1</v>
      </c>
      <c r="BI72" s="26">
        <f t="shared" si="19"/>
        <v>0</v>
      </c>
      <c r="BJ72" s="26">
        <f t="shared" si="20"/>
        <v>0</v>
      </c>
      <c r="BK72" s="26">
        <f t="shared" si="21"/>
        <v>0</v>
      </c>
    </row>
    <row r="73" spans="1:63" s="53" customFormat="1" ht="24" customHeight="1">
      <c r="A73" s="19">
        <v>28</v>
      </c>
      <c r="B73" s="46">
        <v>202</v>
      </c>
      <c r="C73" s="20">
        <v>56</v>
      </c>
      <c r="D73" s="56" t="s">
        <v>628</v>
      </c>
      <c r="E73" s="29">
        <v>38272</v>
      </c>
      <c r="F73" s="57" t="s">
        <v>226</v>
      </c>
      <c r="G73" s="54">
        <v>37440</v>
      </c>
      <c r="H73" s="35" t="s">
        <v>410</v>
      </c>
      <c r="I73" s="35"/>
      <c r="J73" s="96">
        <v>4</v>
      </c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58" t="s">
        <v>121</v>
      </c>
      <c r="W73" s="35"/>
      <c r="X73" s="35">
        <v>6.6</v>
      </c>
      <c r="Y73" s="35">
        <v>6.6</v>
      </c>
      <c r="Z73" s="35"/>
      <c r="AA73" s="145">
        <v>15.5</v>
      </c>
      <c r="AB73" s="55">
        <v>70</v>
      </c>
      <c r="AC73" s="55">
        <v>66</v>
      </c>
      <c r="AD73" s="55"/>
      <c r="AE73" s="55"/>
      <c r="AF73" s="55"/>
      <c r="AG73" s="55"/>
      <c r="AH73" s="55"/>
      <c r="AI73" s="35">
        <v>3</v>
      </c>
      <c r="AJ73" s="35"/>
      <c r="AK73" s="35"/>
      <c r="AL73" s="35">
        <v>3</v>
      </c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1" t="str">
        <f t="shared" si="12"/>
        <v>○</v>
      </c>
      <c r="BC73" s="31" t="str">
        <f t="shared" si="13"/>
        <v>×</v>
      </c>
      <c r="BD73" s="114" t="str">
        <f t="shared" si="16"/>
        <v>○</v>
      </c>
      <c r="BE73" s="114" t="str">
        <f t="shared" si="17"/>
        <v>○</v>
      </c>
      <c r="BF73" s="33" t="s">
        <v>418</v>
      </c>
      <c r="BH73" s="26">
        <f t="shared" si="18"/>
        <v>0</v>
      </c>
      <c r="BI73" s="26">
        <f t="shared" si="19"/>
        <v>1</v>
      </c>
      <c r="BJ73" s="26">
        <f t="shared" si="20"/>
        <v>0</v>
      </c>
      <c r="BK73" s="26">
        <f t="shared" si="21"/>
        <v>0</v>
      </c>
    </row>
    <row r="74" spans="1:63" s="53" customFormat="1" ht="24" customHeight="1">
      <c r="A74" s="19">
        <v>28</v>
      </c>
      <c r="B74" s="46"/>
      <c r="C74" s="20"/>
      <c r="D74" s="65" t="s">
        <v>599</v>
      </c>
      <c r="E74" s="29">
        <v>38272</v>
      </c>
      <c r="F74" s="57" t="s">
        <v>226</v>
      </c>
      <c r="G74" s="48"/>
      <c r="H74" s="35" t="s">
        <v>410</v>
      </c>
      <c r="I74" s="50"/>
      <c r="J74" s="96">
        <v>4</v>
      </c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58" t="s">
        <v>121</v>
      </c>
      <c r="W74" s="35"/>
      <c r="X74" s="35">
        <v>7.4</v>
      </c>
      <c r="Y74" s="35">
        <v>1.5</v>
      </c>
      <c r="Z74" s="35"/>
      <c r="AA74" s="145">
        <v>1.3</v>
      </c>
      <c r="AB74" s="55">
        <v>73</v>
      </c>
      <c r="AC74" s="55">
        <v>69</v>
      </c>
      <c r="AD74" s="55"/>
      <c r="AE74" s="55"/>
      <c r="AF74" s="55"/>
      <c r="AG74" s="55"/>
      <c r="AH74" s="55"/>
      <c r="AI74" s="35">
        <v>2</v>
      </c>
      <c r="AJ74" s="35"/>
      <c r="AK74" s="35"/>
      <c r="AL74" s="35">
        <v>3</v>
      </c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1" t="str">
        <f t="shared" si="12"/>
        <v>×</v>
      </c>
      <c r="BC74" s="31" t="str">
        <f t="shared" si="13"/>
        <v>×</v>
      </c>
      <c r="BD74" s="114" t="str">
        <f t="shared" si="16"/>
        <v>○</v>
      </c>
      <c r="BE74" s="114" t="str">
        <f t="shared" si="17"/>
        <v>○</v>
      </c>
      <c r="BF74" s="33" t="s">
        <v>418</v>
      </c>
      <c r="BH74" s="26">
        <f t="shared" si="18"/>
        <v>0</v>
      </c>
      <c r="BI74" s="26">
        <f t="shared" si="19"/>
        <v>0</v>
      </c>
      <c r="BJ74" s="26">
        <f t="shared" si="20"/>
        <v>0</v>
      </c>
      <c r="BK74" s="26">
        <f t="shared" si="21"/>
        <v>1</v>
      </c>
    </row>
    <row r="75" spans="1:63" s="53" customFormat="1" ht="24" customHeight="1">
      <c r="A75" s="19">
        <v>28</v>
      </c>
      <c r="B75" s="46">
        <v>202</v>
      </c>
      <c r="C75" s="20">
        <v>57</v>
      </c>
      <c r="D75" s="65" t="s">
        <v>521</v>
      </c>
      <c r="E75" s="29">
        <v>38363</v>
      </c>
      <c r="F75" s="66" t="s">
        <v>358</v>
      </c>
      <c r="G75" s="48">
        <v>37637</v>
      </c>
      <c r="H75" s="50" t="s">
        <v>9</v>
      </c>
      <c r="I75" s="50"/>
      <c r="J75" s="96">
        <v>6</v>
      </c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8" t="s">
        <v>132</v>
      </c>
      <c r="W75" s="35"/>
      <c r="X75" s="35">
        <v>5</v>
      </c>
      <c r="Y75" s="35">
        <v>0</v>
      </c>
      <c r="Z75" s="35"/>
      <c r="AA75" s="125">
        <v>1.5</v>
      </c>
      <c r="AB75" s="55">
        <v>70</v>
      </c>
      <c r="AC75" s="55">
        <v>67</v>
      </c>
      <c r="AD75" s="55"/>
      <c r="AE75" s="55"/>
      <c r="AF75" s="55"/>
      <c r="AG75" s="55"/>
      <c r="AH75" s="55"/>
      <c r="AI75" s="35">
        <v>1</v>
      </c>
      <c r="AJ75" s="35"/>
      <c r="AK75" s="35"/>
      <c r="AL75" s="35">
        <v>5</v>
      </c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1" t="str">
        <f t="shared" si="12"/>
        <v>○</v>
      </c>
      <c r="BC75" s="31" t="str">
        <f t="shared" si="13"/>
        <v>×</v>
      </c>
      <c r="BD75" s="114" t="str">
        <f t="shared" si="16"/>
        <v>○</v>
      </c>
      <c r="BE75" s="114" t="str">
        <f t="shared" si="17"/>
        <v>○</v>
      </c>
      <c r="BF75" s="33" t="s">
        <v>418</v>
      </c>
      <c r="BH75" s="26">
        <f t="shared" si="18"/>
        <v>0</v>
      </c>
      <c r="BI75" s="26">
        <f t="shared" si="19"/>
        <v>1</v>
      </c>
      <c r="BJ75" s="26">
        <f t="shared" si="20"/>
        <v>0</v>
      </c>
      <c r="BK75" s="26">
        <f t="shared" si="21"/>
        <v>0</v>
      </c>
    </row>
    <row r="76" spans="1:63" s="53" customFormat="1" ht="24" customHeight="1">
      <c r="A76" s="19">
        <v>28</v>
      </c>
      <c r="B76" s="46">
        <v>202</v>
      </c>
      <c r="C76" s="20">
        <v>58</v>
      </c>
      <c r="D76" s="56" t="s">
        <v>522</v>
      </c>
      <c r="E76" s="29">
        <v>38299</v>
      </c>
      <c r="F76" s="57" t="s">
        <v>368</v>
      </c>
      <c r="G76" s="54">
        <v>37657</v>
      </c>
      <c r="H76" s="35" t="s">
        <v>9</v>
      </c>
      <c r="I76" s="35"/>
      <c r="J76" s="96">
        <v>4</v>
      </c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58" t="s">
        <v>121</v>
      </c>
      <c r="W76" s="35"/>
      <c r="X76" s="35">
        <v>3</v>
      </c>
      <c r="Y76" s="35">
        <v>0</v>
      </c>
      <c r="Z76" s="35"/>
      <c r="AA76" s="125">
        <v>2.5</v>
      </c>
      <c r="AB76" s="55">
        <v>68</v>
      </c>
      <c r="AC76" s="55">
        <v>66</v>
      </c>
      <c r="AD76" s="55"/>
      <c r="AE76" s="55"/>
      <c r="AF76" s="55"/>
      <c r="AG76" s="55"/>
      <c r="AH76" s="55"/>
      <c r="AI76" s="35">
        <v>1</v>
      </c>
      <c r="AJ76" s="35"/>
      <c r="AK76" s="35"/>
      <c r="AL76" s="35">
        <v>3</v>
      </c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1" t="str">
        <f t="shared" si="12"/>
        <v>○</v>
      </c>
      <c r="BC76" s="31" t="str">
        <f t="shared" si="13"/>
        <v>×</v>
      </c>
      <c r="BD76" s="114" t="str">
        <f t="shared" si="16"/>
        <v>○</v>
      </c>
      <c r="BE76" s="114" t="str">
        <f t="shared" si="17"/>
        <v>○</v>
      </c>
      <c r="BF76" s="33" t="s">
        <v>418</v>
      </c>
      <c r="BH76" s="26">
        <f t="shared" si="18"/>
        <v>0</v>
      </c>
      <c r="BI76" s="26">
        <f t="shared" si="19"/>
        <v>1</v>
      </c>
      <c r="BJ76" s="26">
        <f t="shared" si="20"/>
        <v>0</v>
      </c>
      <c r="BK76" s="26">
        <f t="shared" si="21"/>
        <v>0</v>
      </c>
    </row>
    <row r="77" spans="1:63" s="53" customFormat="1" ht="24" customHeight="1">
      <c r="A77" s="19">
        <v>28</v>
      </c>
      <c r="B77" s="46">
        <v>202</v>
      </c>
      <c r="C77" s="20">
        <v>59</v>
      </c>
      <c r="D77" s="56" t="s">
        <v>217</v>
      </c>
      <c r="E77" s="29">
        <v>37942</v>
      </c>
      <c r="F77" s="57" t="s">
        <v>214</v>
      </c>
      <c r="G77" s="54">
        <v>37546</v>
      </c>
      <c r="H77" s="35" t="s">
        <v>10</v>
      </c>
      <c r="I77" s="35"/>
      <c r="J77" s="96">
        <v>2</v>
      </c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58" t="s">
        <v>121</v>
      </c>
      <c r="W77" s="35"/>
      <c r="X77" s="35">
        <v>5</v>
      </c>
      <c r="Y77" s="35">
        <v>0</v>
      </c>
      <c r="Z77" s="35"/>
      <c r="AA77" s="125">
        <v>3.8</v>
      </c>
      <c r="AB77" s="55">
        <v>70.8</v>
      </c>
      <c r="AC77" s="55">
        <v>68</v>
      </c>
      <c r="AD77" s="55"/>
      <c r="AE77" s="55"/>
      <c r="AF77" s="55"/>
      <c r="AG77" s="55"/>
      <c r="AH77" s="55"/>
      <c r="AI77" s="35">
        <v>1</v>
      </c>
      <c r="AJ77" s="35"/>
      <c r="AK77" s="35"/>
      <c r="AL77" s="35">
        <v>3</v>
      </c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1" t="str">
        <f t="shared" si="12"/>
        <v>×</v>
      </c>
      <c r="BC77" s="31" t="str">
        <f t="shared" si="13"/>
        <v>×</v>
      </c>
      <c r="BD77" s="114" t="str">
        <f t="shared" si="16"/>
        <v>○</v>
      </c>
      <c r="BE77" s="114" t="str">
        <f t="shared" si="17"/>
        <v>○</v>
      </c>
      <c r="BF77" s="33" t="s">
        <v>418</v>
      </c>
      <c r="BH77" s="26">
        <f t="shared" si="18"/>
        <v>0</v>
      </c>
      <c r="BI77" s="26">
        <f t="shared" si="19"/>
        <v>0</v>
      </c>
      <c r="BJ77" s="26">
        <f t="shared" si="20"/>
        <v>0</v>
      </c>
      <c r="BK77" s="26">
        <f t="shared" si="21"/>
        <v>1</v>
      </c>
    </row>
    <row r="78" spans="1:63" s="53" customFormat="1" ht="24" customHeight="1">
      <c r="A78" s="19">
        <v>28</v>
      </c>
      <c r="B78" s="46">
        <v>202</v>
      </c>
      <c r="C78" s="20">
        <v>60</v>
      </c>
      <c r="D78" s="56" t="s">
        <v>524</v>
      </c>
      <c r="E78" s="29">
        <v>38308</v>
      </c>
      <c r="F78" s="57" t="s">
        <v>214</v>
      </c>
      <c r="G78" s="54">
        <v>37610</v>
      </c>
      <c r="H78" s="35" t="s">
        <v>10</v>
      </c>
      <c r="I78" s="35"/>
      <c r="J78" s="96">
        <v>4</v>
      </c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58" t="s">
        <v>121</v>
      </c>
      <c r="W78" s="35"/>
      <c r="X78" s="35">
        <v>2.7</v>
      </c>
      <c r="Y78" s="35">
        <v>0</v>
      </c>
      <c r="Z78" s="35"/>
      <c r="AA78" s="125">
        <v>2.2</v>
      </c>
      <c r="AB78" s="55">
        <v>71</v>
      </c>
      <c r="AC78" s="55">
        <v>66</v>
      </c>
      <c r="AD78" s="55"/>
      <c r="AE78" s="55"/>
      <c r="AF78" s="55"/>
      <c r="AG78" s="55"/>
      <c r="AH78" s="55"/>
      <c r="AI78" s="35">
        <v>1</v>
      </c>
      <c r="AJ78" s="35"/>
      <c r="AK78" s="35"/>
      <c r="AL78" s="35">
        <v>3</v>
      </c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1" t="str">
        <f t="shared" si="12"/>
        <v>×</v>
      </c>
      <c r="BC78" s="31" t="str">
        <f t="shared" si="13"/>
        <v>×</v>
      </c>
      <c r="BD78" s="114" t="str">
        <f t="shared" si="16"/>
        <v>○</v>
      </c>
      <c r="BE78" s="114" t="str">
        <f t="shared" si="17"/>
        <v>○</v>
      </c>
      <c r="BF78" s="33" t="s">
        <v>418</v>
      </c>
      <c r="BH78" s="26">
        <f t="shared" si="18"/>
        <v>0</v>
      </c>
      <c r="BI78" s="26">
        <f t="shared" si="19"/>
        <v>0</v>
      </c>
      <c r="BJ78" s="26">
        <f t="shared" si="20"/>
        <v>0</v>
      </c>
      <c r="BK78" s="26">
        <f t="shared" si="21"/>
        <v>1</v>
      </c>
    </row>
    <row r="79" spans="1:63" s="53" customFormat="1" ht="24" customHeight="1">
      <c r="A79" s="19">
        <v>28</v>
      </c>
      <c r="B79" s="46">
        <v>202</v>
      </c>
      <c r="C79" s="20">
        <v>61</v>
      </c>
      <c r="D79" s="56" t="s">
        <v>219</v>
      </c>
      <c r="E79" s="29">
        <v>38327</v>
      </c>
      <c r="F79" s="57" t="s">
        <v>677</v>
      </c>
      <c r="G79" s="54">
        <v>37553</v>
      </c>
      <c r="H79" s="35" t="s">
        <v>413</v>
      </c>
      <c r="I79" s="35"/>
      <c r="J79" s="96">
        <v>2</v>
      </c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58" t="s">
        <v>121</v>
      </c>
      <c r="W79" s="35"/>
      <c r="X79" s="35">
        <v>3</v>
      </c>
      <c r="Y79" s="35">
        <v>0</v>
      </c>
      <c r="Z79" s="35"/>
      <c r="AA79" s="125">
        <v>1.6</v>
      </c>
      <c r="AB79" s="55">
        <v>69</v>
      </c>
      <c r="AC79" s="55">
        <v>64</v>
      </c>
      <c r="AD79" s="55"/>
      <c r="AE79" s="55"/>
      <c r="AF79" s="55"/>
      <c r="AG79" s="55"/>
      <c r="AH79" s="55"/>
      <c r="AI79" s="35">
        <v>1</v>
      </c>
      <c r="AJ79" s="35"/>
      <c r="AK79" s="35"/>
      <c r="AL79" s="35">
        <v>3</v>
      </c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1" t="str">
        <f t="shared" si="12"/>
        <v>○</v>
      </c>
      <c r="BC79" s="31" t="str">
        <f t="shared" si="13"/>
        <v>○</v>
      </c>
      <c r="BD79" s="114" t="str">
        <f t="shared" si="16"/>
        <v>○</v>
      </c>
      <c r="BE79" s="114" t="str">
        <f t="shared" si="17"/>
        <v>○</v>
      </c>
      <c r="BF79" s="33" t="s">
        <v>418</v>
      </c>
      <c r="BH79" s="26">
        <f t="shared" si="18"/>
        <v>1</v>
      </c>
      <c r="BI79" s="26">
        <f t="shared" si="19"/>
        <v>0</v>
      </c>
      <c r="BJ79" s="26">
        <f t="shared" si="20"/>
        <v>0</v>
      </c>
      <c r="BK79" s="26">
        <f t="shared" si="21"/>
        <v>0</v>
      </c>
    </row>
    <row r="80" spans="1:63" s="53" customFormat="1" ht="24" customHeight="1">
      <c r="A80" s="19">
        <v>28</v>
      </c>
      <c r="B80" s="46">
        <v>202</v>
      </c>
      <c r="C80" s="20">
        <v>62</v>
      </c>
      <c r="D80" s="56" t="s">
        <v>220</v>
      </c>
      <c r="E80" s="29">
        <v>38285</v>
      </c>
      <c r="F80" s="57" t="s">
        <v>209</v>
      </c>
      <c r="G80" s="54">
        <v>37637</v>
      </c>
      <c r="H80" s="35" t="s">
        <v>414</v>
      </c>
      <c r="I80" s="35"/>
      <c r="J80" s="96">
        <v>4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58" t="s">
        <v>121</v>
      </c>
      <c r="W80" s="35"/>
      <c r="X80" s="35">
        <v>3</v>
      </c>
      <c r="Y80" s="35">
        <v>0</v>
      </c>
      <c r="Z80" s="35"/>
      <c r="AA80" s="125">
        <v>3.2</v>
      </c>
      <c r="AB80" s="55">
        <v>71</v>
      </c>
      <c r="AC80" s="55">
        <v>65</v>
      </c>
      <c r="AD80" s="55"/>
      <c r="AE80" s="55"/>
      <c r="AF80" s="55"/>
      <c r="AG80" s="55"/>
      <c r="AH80" s="55"/>
      <c r="AI80" s="35">
        <v>1</v>
      </c>
      <c r="AJ80" s="35"/>
      <c r="AK80" s="35"/>
      <c r="AL80" s="35">
        <v>3</v>
      </c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1" t="str">
        <f t="shared" si="12"/>
        <v>×</v>
      </c>
      <c r="BC80" s="31" t="str">
        <f t="shared" si="13"/>
        <v>○</v>
      </c>
      <c r="BD80" s="114" t="str">
        <f t="shared" si="16"/>
        <v>○</v>
      </c>
      <c r="BE80" s="114" t="str">
        <f t="shared" si="17"/>
        <v>○</v>
      </c>
      <c r="BF80" s="33" t="s">
        <v>418</v>
      </c>
      <c r="BH80" s="26">
        <f t="shared" si="18"/>
        <v>0</v>
      </c>
      <c r="BI80" s="26">
        <f t="shared" si="19"/>
        <v>0</v>
      </c>
      <c r="BJ80" s="26">
        <f t="shared" si="20"/>
        <v>1</v>
      </c>
      <c r="BK80" s="26">
        <f t="shared" si="21"/>
        <v>0</v>
      </c>
    </row>
    <row r="81" spans="1:63" s="53" customFormat="1" ht="24" customHeight="1">
      <c r="A81" s="19">
        <v>28</v>
      </c>
      <c r="B81" s="46">
        <v>202</v>
      </c>
      <c r="C81" s="20">
        <v>63</v>
      </c>
      <c r="D81" s="56" t="s">
        <v>222</v>
      </c>
      <c r="E81" s="29">
        <v>38285</v>
      </c>
      <c r="F81" s="57" t="s">
        <v>209</v>
      </c>
      <c r="G81" s="54">
        <v>37434</v>
      </c>
      <c r="H81" s="35" t="s">
        <v>414</v>
      </c>
      <c r="I81" s="35"/>
      <c r="J81" s="96">
        <v>4</v>
      </c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58" t="s">
        <v>121</v>
      </c>
      <c r="W81" s="35"/>
      <c r="X81" s="35">
        <v>4</v>
      </c>
      <c r="Y81" s="35">
        <v>0</v>
      </c>
      <c r="Z81" s="35"/>
      <c r="AA81" s="125">
        <v>1.8</v>
      </c>
      <c r="AB81" s="55">
        <v>71.9</v>
      </c>
      <c r="AC81" s="55">
        <v>68</v>
      </c>
      <c r="AD81" s="55"/>
      <c r="AE81" s="55"/>
      <c r="AF81" s="55"/>
      <c r="AG81" s="55"/>
      <c r="AH81" s="55"/>
      <c r="AI81" s="35">
        <v>1</v>
      </c>
      <c r="AJ81" s="35"/>
      <c r="AK81" s="35"/>
      <c r="AL81" s="35">
        <v>3</v>
      </c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1" t="str">
        <f t="shared" si="12"/>
        <v>×</v>
      </c>
      <c r="BC81" s="31" t="str">
        <f t="shared" si="13"/>
        <v>×</v>
      </c>
      <c r="BD81" s="114" t="str">
        <f t="shared" si="16"/>
        <v>○</v>
      </c>
      <c r="BE81" s="114" t="str">
        <f t="shared" si="17"/>
        <v>○</v>
      </c>
      <c r="BF81" s="33" t="s">
        <v>418</v>
      </c>
      <c r="BH81" s="26">
        <f t="shared" si="18"/>
        <v>0</v>
      </c>
      <c r="BI81" s="26">
        <f t="shared" si="19"/>
        <v>0</v>
      </c>
      <c r="BJ81" s="26">
        <f t="shared" si="20"/>
        <v>0</v>
      </c>
      <c r="BK81" s="26">
        <f t="shared" si="21"/>
        <v>1</v>
      </c>
    </row>
    <row r="82" spans="1:63" s="53" customFormat="1" ht="24" customHeight="1">
      <c r="A82" s="19">
        <v>28</v>
      </c>
      <c r="B82" s="46">
        <v>202</v>
      </c>
      <c r="C82" s="20">
        <v>64</v>
      </c>
      <c r="D82" s="56" t="s">
        <v>525</v>
      </c>
      <c r="E82" s="29">
        <v>38364</v>
      </c>
      <c r="F82" s="57" t="s">
        <v>226</v>
      </c>
      <c r="G82" s="54">
        <v>37421</v>
      </c>
      <c r="H82" s="35" t="s">
        <v>415</v>
      </c>
      <c r="I82" s="35"/>
      <c r="J82" s="96">
        <v>4</v>
      </c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58" t="s">
        <v>132</v>
      </c>
      <c r="W82" s="35"/>
      <c r="X82" s="35">
        <v>2.7</v>
      </c>
      <c r="Y82" s="35">
        <v>0</v>
      </c>
      <c r="Z82" s="35"/>
      <c r="AA82" s="125">
        <v>1.6</v>
      </c>
      <c r="AB82" s="55">
        <v>70</v>
      </c>
      <c r="AC82" s="55">
        <v>65</v>
      </c>
      <c r="AD82" s="55"/>
      <c r="AE82" s="55"/>
      <c r="AF82" s="55"/>
      <c r="AG82" s="55"/>
      <c r="AH82" s="55"/>
      <c r="AI82" s="35">
        <v>1</v>
      </c>
      <c r="AJ82" s="35"/>
      <c r="AK82" s="35"/>
      <c r="AL82" s="35">
        <v>5</v>
      </c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1" t="str">
        <f t="shared" si="12"/>
        <v>○</v>
      </c>
      <c r="BC82" s="31" t="str">
        <f t="shared" si="13"/>
        <v>○</v>
      </c>
      <c r="BD82" s="114" t="str">
        <f t="shared" si="16"/>
        <v>○</v>
      </c>
      <c r="BE82" s="114" t="str">
        <f t="shared" si="17"/>
        <v>○</v>
      </c>
      <c r="BF82" s="33" t="s">
        <v>418</v>
      </c>
      <c r="BH82" s="26">
        <f t="shared" si="18"/>
        <v>1</v>
      </c>
      <c r="BI82" s="26">
        <f t="shared" si="19"/>
        <v>0</v>
      </c>
      <c r="BJ82" s="26">
        <f t="shared" si="20"/>
        <v>0</v>
      </c>
      <c r="BK82" s="26">
        <f t="shared" si="21"/>
        <v>0</v>
      </c>
    </row>
    <row r="83" spans="1:63" s="53" customFormat="1" ht="24" customHeight="1">
      <c r="A83" s="19">
        <v>28</v>
      </c>
      <c r="B83" s="46">
        <v>202</v>
      </c>
      <c r="C83" s="20">
        <v>65</v>
      </c>
      <c r="D83" s="56" t="s">
        <v>224</v>
      </c>
      <c r="E83" s="29">
        <v>38320</v>
      </c>
      <c r="F83" s="57" t="s">
        <v>471</v>
      </c>
      <c r="G83" s="54">
        <v>37657</v>
      </c>
      <c r="H83" s="35" t="s">
        <v>415</v>
      </c>
      <c r="I83" s="35"/>
      <c r="J83" s="96">
        <v>4</v>
      </c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58" t="s">
        <v>132</v>
      </c>
      <c r="W83" s="35"/>
      <c r="X83" s="35">
        <v>5</v>
      </c>
      <c r="Y83" s="35">
        <v>0</v>
      </c>
      <c r="Z83" s="35"/>
      <c r="AA83" s="125">
        <v>1.9</v>
      </c>
      <c r="AB83" s="55">
        <v>68</v>
      </c>
      <c r="AC83" s="55">
        <v>66</v>
      </c>
      <c r="AD83" s="55"/>
      <c r="AE83" s="55"/>
      <c r="AF83" s="55"/>
      <c r="AG83" s="55"/>
      <c r="AH83" s="55"/>
      <c r="AI83" s="35">
        <v>1</v>
      </c>
      <c r="AJ83" s="35"/>
      <c r="AK83" s="35"/>
      <c r="AL83" s="35">
        <v>5</v>
      </c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1" t="str">
        <f t="shared" si="12"/>
        <v>○</v>
      </c>
      <c r="BC83" s="31" t="str">
        <f t="shared" si="13"/>
        <v>×</v>
      </c>
      <c r="BD83" s="114" t="str">
        <f t="shared" si="16"/>
        <v>○</v>
      </c>
      <c r="BE83" s="114" t="str">
        <f t="shared" si="17"/>
        <v>○</v>
      </c>
      <c r="BF83" s="33" t="s">
        <v>418</v>
      </c>
      <c r="BH83" s="26">
        <f t="shared" si="18"/>
        <v>0</v>
      </c>
      <c r="BI83" s="26">
        <f t="shared" si="19"/>
        <v>1</v>
      </c>
      <c r="BJ83" s="26">
        <f t="shared" si="20"/>
        <v>0</v>
      </c>
      <c r="BK83" s="26">
        <f t="shared" si="21"/>
        <v>0</v>
      </c>
    </row>
    <row r="84" spans="1:63" s="53" customFormat="1" ht="24" customHeight="1">
      <c r="A84" s="19">
        <v>28</v>
      </c>
      <c r="B84" s="46">
        <v>202</v>
      </c>
      <c r="C84" s="20">
        <v>66</v>
      </c>
      <c r="D84" s="56" t="s">
        <v>526</v>
      </c>
      <c r="E84" s="29">
        <v>38383</v>
      </c>
      <c r="F84" s="57" t="s">
        <v>527</v>
      </c>
      <c r="G84" s="54">
        <v>37533</v>
      </c>
      <c r="H84" s="35" t="s">
        <v>528</v>
      </c>
      <c r="I84" s="35"/>
      <c r="J84" s="96">
        <v>4</v>
      </c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58" t="s">
        <v>529</v>
      </c>
      <c r="W84" s="35"/>
      <c r="X84" s="35">
        <v>0.8</v>
      </c>
      <c r="Y84" s="35">
        <v>3.6</v>
      </c>
      <c r="Z84" s="35"/>
      <c r="AA84" s="125">
        <v>1.5</v>
      </c>
      <c r="AB84" s="55">
        <v>74</v>
      </c>
      <c r="AC84" s="55">
        <v>68</v>
      </c>
      <c r="AD84" s="55"/>
      <c r="AE84" s="55"/>
      <c r="AF84" s="55"/>
      <c r="AG84" s="55"/>
      <c r="AH84" s="55"/>
      <c r="AI84" s="35">
        <v>1</v>
      </c>
      <c r="AJ84" s="35"/>
      <c r="AK84" s="35"/>
      <c r="AL84" s="35">
        <v>3</v>
      </c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1" t="str">
        <f>IF(AB84&lt;=60.4,"○","×")</f>
        <v>×</v>
      </c>
      <c r="BC84" s="31" t="str">
        <f>IF(AC84&lt;=55.4,"○","×")</f>
        <v>×</v>
      </c>
      <c r="BD84" s="114" t="str">
        <f>IF(AB84&lt;=75.4,"○","×")</f>
        <v>○</v>
      </c>
      <c r="BE84" s="114" t="str">
        <f>IF(AC84&lt;=70.4,"○","×")</f>
        <v>○</v>
      </c>
      <c r="BF84" s="33" t="s">
        <v>418</v>
      </c>
      <c r="BH84" s="26">
        <f t="shared" si="18"/>
        <v>0</v>
      </c>
      <c r="BI84" s="26">
        <f t="shared" si="19"/>
        <v>0</v>
      </c>
      <c r="BJ84" s="26">
        <f t="shared" si="20"/>
        <v>0</v>
      </c>
      <c r="BK84" s="26">
        <f t="shared" si="21"/>
        <v>1</v>
      </c>
    </row>
    <row r="85" spans="1:63" s="53" customFormat="1" ht="24" customHeight="1">
      <c r="A85" s="19">
        <v>28</v>
      </c>
      <c r="B85" s="46">
        <v>202</v>
      </c>
      <c r="C85" s="20">
        <v>67</v>
      </c>
      <c r="D85" s="56" t="s">
        <v>530</v>
      </c>
      <c r="E85" s="29">
        <v>38376</v>
      </c>
      <c r="F85" s="57" t="s">
        <v>355</v>
      </c>
      <c r="G85" s="54">
        <v>37533</v>
      </c>
      <c r="H85" s="35" t="s">
        <v>629</v>
      </c>
      <c r="I85" s="35"/>
      <c r="J85" s="96">
        <v>4</v>
      </c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58" t="s">
        <v>531</v>
      </c>
      <c r="W85" s="35"/>
      <c r="X85" s="35">
        <v>2.2</v>
      </c>
      <c r="Y85" s="35">
        <v>4.3</v>
      </c>
      <c r="Z85" s="35"/>
      <c r="AA85" s="125">
        <v>1.4</v>
      </c>
      <c r="AB85" s="55">
        <v>71</v>
      </c>
      <c r="AC85" s="55">
        <v>66</v>
      </c>
      <c r="AD85" s="55"/>
      <c r="AE85" s="55"/>
      <c r="AF85" s="55"/>
      <c r="AG85" s="55"/>
      <c r="AH85" s="55"/>
      <c r="AI85" s="35">
        <v>1</v>
      </c>
      <c r="AJ85" s="35"/>
      <c r="AK85" s="35"/>
      <c r="AL85" s="35">
        <v>5</v>
      </c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1" t="str">
        <f>IF(AB85&lt;=60.4,"○","×")</f>
        <v>×</v>
      </c>
      <c r="BC85" s="31" t="str">
        <f>IF(AC85&lt;=55.4,"○","×")</f>
        <v>×</v>
      </c>
      <c r="BD85" s="114" t="str">
        <f>IF(AB85&lt;=75.4,"○","×")</f>
        <v>○</v>
      </c>
      <c r="BE85" s="114" t="str">
        <f>IF(AC85&lt;=70.4,"○","×")</f>
        <v>○</v>
      </c>
      <c r="BF85" s="33" t="s">
        <v>418</v>
      </c>
      <c r="BH85" s="26">
        <f t="shared" si="18"/>
        <v>0</v>
      </c>
      <c r="BI85" s="26">
        <f t="shared" si="19"/>
        <v>0</v>
      </c>
      <c r="BJ85" s="26">
        <f t="shared" si="20"/>
        <v>0</v>
      </c>
      <c r="BK85" s="26">
        <f t="shared" si="21"/>
        <v>1</v>
      </c>
    </row>
    <row r="86" spans="1:63" s="53" customFormat="1" ht="24" customHeight="1">
      <c r="A86" s="19">
        <v>28</v>
      </c>
      <c r="B86" s="46">
        <v>202</v>
      </c>
      <c r="C86" s="20">
        <v>68</v>
      </c>
      <c r="D86" s="56" t="s">
        <v>578</v>
      </c>
      <c r="E86" s="29">
        <v>38376</v>
      </c>
      <c r="F86" s="57" t="s">
        <v>355</v>
      </c>
      <c r="G86" s="54">
        <v>37547</v>
      </c>
      <c r="H86" s="35" t="s">
        <v>532</v>
      </c>
      <c r="I86" s="35"/>
      <c r="J86" s="96">
        <v>4</v>
      </c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58" t="s">
        <v>529</v>
      </c>
      <c r="W86" s="35"/>
      <c r="X86" s="35">
        <v>0</v>
      </c>
      <c r="Y86" s="35">
        <v>0</v>
      </c>
      <c r="Z86" s="35"/>
      <c r="AA86" s="125">
        <v>1.6</v>
      </c>
      <c r="AB86" s="55">
        <v>73</v>
      </c>
      <c r="AC86" s="55">
        <v>69</v>
      </c>
      <c r="AD86" s="55"/>
      <c r="AE86" s="55"/>
      <c r="AF86" s="55"/>
      <c r="AG86" s="55"/>
      <c r="AH86" s="55"/>
      <c r="AI86" s="35">
        <v>1</v>
      </c>
      <c r="AJ86" s="35"/>
      <c r="AK86" s="35"/>
      <c r="AL86" s="35">
        <v>3</v>
      </c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1" t="str">
        <f t="shared" si="12"/>
        <v>×</v>
      </c>
      <c r="BC86" s="31" t="str">
        <f t="shared" si="13"/>
        <v>×</v>
      </c>
      <c r="BD86" s="114" t="str">
        <f t="shared" si="16"/>
        <v>○</v>
      </c>
      <c r="BE86" s="114" t="str">
        <f t="shared" si="17"/>
        <v>○</v>
      </c>
      <c r="BF86" s="33" t="s">
        <v>418</v>
      </c>
      <c r="BH86" s="26">
        <f t="shared" si="18"/>
        <v>0</v>
      </c>
      <c r="BI86" s="26">
        <f t="shared" si="19"/>
        <v>0</v>
      </c>
      <c r="BJ86" s="26">
        <f t="shared" si="20"/>
        <v>0</v>
      </c>
      <c r="BK86" s="26">
        <f t="shared" si="21"/>
        <v>1</v>
      </c>
    </row>
    <row r="87" spans="1:63" s="53" customFormat="1" ht="24" customHeight="1">
      <c r="A87" s="19">
        <v>28</v>
      </c>
      <c r="B87" s="46">
        <v>202</v>
      </c>
      <c r="C87" s="20">
        <v>69</v>
      </c>
      <c r="D87" s="56" t="s">
        <v>225</v>
      </c>
      <c r="E87" s="29">
        <v>38320</v>
      </c>
      <c r="F87" s="57" t="s">
        <v>471</v>
      </c>
      <c r="G87" s="54">
        <v>37433</v>
      </c>
      <c r="H87" s="35" t="s">
        <v>416</v>
      </c>
      <c r="I87" s="35"/>
      <c r="J87" s="96">
        <v>4</v>
      </c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58" t="s">
        <v>121</v>
      </c>
      <c r="W87" s="35"/>
      <c r="X87" s="35">
        <v>4.5</v>
      </c>
      <c r="Y87" s="35">
        <v>0</v>
      </c>
      <c r="Z87" s="35"/>
      <c r="AA87" s="125">
        <v>2.4</v>
      </c>
      <c r="AB87" s="55">
        <v>71</v>
      </c>
      <c r="AC87" s="55">
        <v>66</v>
      </c>
      <c r="AD87" s="55"/>
      <c r="AE87" s="55"/>
      <c r="AF87" s="55"/>
      <c r="AG87" s="55"/>
      <c r="AH87" s="55"/>
      <c r="AI87" s="35">
        <v>1</v>
      </c>
      <c r="AJ87" s="35"/>
      <c r="AK87" s="35"/>
      <c r="AL87" s="35">
        <v>3</v>
      </c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1" t="str">
        <f t="shared" si="12"/>
        <v>×</v>
      </c>
      <c r="BC87" s="31" t="str">
        <f t="shared" si="13"/>
        <v>×</v>
      </c>
      <c r="BD87" s="114" t="str">
        <f t="shared" si="16"/>
        <v>○</v>
      </c>
      <c r="BE87" s="114" t="str">
        <f t="shared" si="17"/>
        <v>○</v>
      </c>
      <c r="BF87" s="33" t="s">
        <v>418</v>
      </c>
      <c r="BH87" s="26">
        <f t="shared" si="18"/>
        <v>0</v>
      </c>
      <c r="BI87" s="26">
        <f t="shared" si="19"/>
        <v>0</v>
      </c>
      <c r="BJ87" s="26">
        <f t="shared" si="20"/>
        <v>0</v>
      </c>
      <c r="BK87" s="26">
        <f t="shared" si="21"/>
        <v>1</v>
      </c>
    </row>
    <row r="88" spans="1:63" s="53" customFormat="1" ht="24" customHeight="1">
      <c r="A88" s="19">
        <v>28</v>
      </c>
      <c r="B88" s="46">
        <v>202</v>
      </c>
      <c r="C88" s="20">
        <v>70</v>
      </c>
      <c r="D88" s="56" t="s">
        <v>533</v>
      </c>
      <c r="E88" s="29">
        <v>38370</v>
      </c>
      <c r="F88" s="57" t="s">
        <v>356</v>
      </c>
      <c r="G88" s="54">
        <v>37673</v>
      </c>
      <c r="H88" s="35" t="s">
        <v>534</v>
      </c>
      <c r="I88" s="35"/>
      <c r="J88" s="96">
        <v>4</v>
      </c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58" t="s">
        <v>132</v>
      </c>
      <c r="W88" s="35"/>
      <c r="X88" s="35">
        <v>0</v>
      </c>
      <c r="Y88" s="35">
        <v>0</v>
      </c>
      <c r="Z88" s="35"/>
      <c r="AA88" s="125">
        <v>0</v>
      </c>
      <c r="AB88" s="55">
        <v>69</v>
      </c>
      <c r="AC88" s="55">
        <v>63.5</v>
      </c>
      <c r="AD88" s="55"/>
      <c r="AE88" s="55"/>
      <c r="AF88" s="55"/>
      <c r="AG88" s="55"/>
      <c r="AH88" s="55"/>
      <c r="AI88" s="35">
        <v>1</v>
      </c>
      <c r="AJ88" s="35"/>
      <c r="AK88" s="35"/>
      <c r="AL88" s="35">
        <v>5</v>
      </c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1" t="str">
        <f>IF(AB88&lt;=60.4,"○","×")</f>
        <v>×</v>
      </c>
      <c r="BC88" s="31" t="str">
        <f>IF(AC88&lt;=55.4,"○","×")</f>
        <v>×</v>
      </c>
      <c r="BD88" s="114" t="str">
        <f>IF(AB88&lt;=70.4,"○","×")</f>
        <v>○</v>
      </c>
      <c r="BE88" s="114" t="str">
        <f>IF(AC88&lt;=65.4,"○","×")</f>
        <v>○</v>
      </c>
      <c r="BF88" s="33" t="s">
        <v>418</v>
      </c>
      <c r="BH88" s="26">
        <f t="shared" si="18"/>
        <v>0</v>
      </c>
      <c r="BI88" s="26">
        <f t="shared" si="19"/>
        <v>0</v>
      </c>
      <c r="BJ88" s="26">
        <f t="shared" si="20"/>
        <v>0</v>
      </c>
      <c r="BK88" s="26">
        <f t="shared" si="21"/>
        <v>1</v>
      </c>
    </row>
    <row r="89" spans="1:63" s="53" customFormat="1" ht="24" customHeight="1">
      <c r="A89" s="19">
        <v>28</v>
      </c>
      <c r="B89" s="46">
        <v>202</v>
      </c>
      <c r="C89" s="20">
        <v>71</v>
      </c>
      <c r="D89" s="56" t="s">
        <v>535</v>
      </c>
      <c r="E89" s="29">
        <v>38383</v>
      </c>
      <c r="F89" s="57" t="s">
        <v>527</v>
      </c>
      <c r="G89" s="54">
        <v>37447</v>
      </c>
      <c r="H89" s="35" t="s">
        <v>536</v>
      </c>
      <c r="I89" s="35"/>
      <c r="J89" s="96">
        <v>4</v>
      </c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58" t="s">
        <v>529</v>
      </c>
      <c r="W89" s="35"/>
      <c r="X89" s="35">
        <v>2.5</v>
      </c>
      <c r="Y89" s="35">
        <v>0</v>
      </c>
      <c r="Z89" s="35"/>
      <c r="AA89" s="125">
        <v>1.5</v>
      </c>
      <c r="AB89" s="55">
        <v>71</v>
      </c>
      <c r="AC89" s="55">
        <v>66</v>
      </c>
      <c r="AD89" s="55"/>
      <c r="AE89" s="55"/>
      <c r="AF89" s="55"/>
      <c r="AG89" s="55"/>
      <c r="AH89" s="55"/>
      <c r="AI89" s="35">
        <v>1</v>
      </c>
      <c r="AJ89" s="35"/>
      <c r="AK89" s="35"/>
      <c r="AL89" s="35">
        <v>3</v>
      </c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1" t="str">
        <f>IF(AB89&lt;=60.4,"○","×")</f>
        <v>×</v>
      </c>
      <c r="BC89" s="31" t="str">
        <f>IF(AC89&lt;=55.4,"○","×")</f>
        <v>×</v>
      </c>
      <c r="BD89" s="114" t="str">
        <f>IF(AB89&lt;=70.4,"○","×")</f>
        <v>×</v>
      </c>
      <c r="BE89" s="114" t="str">
        <f>IF(AC89&lt;=65.4,"○","×")</f>
        <v>×</v>
      </c>
      <c r="BF89" s="33" t="s">
        <v>418</v>
      </c>
      <c r="BH89" s="26">
        <f t="shared" si="18"/>
        <v>0</v>
      </c>
      <c r="BI89" s="26">
        <f t="shared" si="19"/>
        <v>0</v>
      </c>
      <c r="BJ89" s="26">
        <f t="shared" si="20"/>
        <v>0</v>
      </c>
      <c r="BK89" s="26">
        <f t="shared" si="21"/>
        <v>1</v>
      </c>
    </row>
    <row r="90" spans="1:63" s="53" customFormat="1" ht="24" customHeight="1">
      <c r="A90" s="19">
        <v>28</v>
      </c>
      <c r="B90" s="46">
        <v>202</v>
      </c>
      <c r="C90" s="20">
        <v>72</v>
      </c>
      <c r="D90" s="56" t="s">
        <v>537</v>
      </c>
      <c r="E90" s="29">
        <v>38336</v>
      </c>
      <c r="F90" s="57" t="s">
        <v>375</v>
      </c>
      <c r="G90" s="54">
        <v>37679</v>
      </c>
      <c r="H90" s="35" t="s">
        <v>417</v>
      </c>
      <c r="I90" s="35"/>
      <c r="J90" s="96">
        <v>4</v>
      </c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58" t="s">
        <v>132</v>
      </c>
      <c r="W90" s="35"/>
      <c r="X90" s="35">
        <v>2.7</v>
      </c>
      <c r="Y90" s="35">
        <v>0</v>
      </c>
      <c r="Z90" s="35"/>
      <c r="AA90" s="125">
        <v>1.6</v>
      </c>
      <c r="AB90" s="55">
        <v>68.4</v>
      </c>
      <c r="AC90" s="55">
        <v>64.7</v>
      </c>
      <c r="AD90" s="55"/>
      <c r="AE90" s="55"/>
      <c r="AF90" s="55"/>
      <c r="AG90" s="55"/>
      <c r="AH90" s="55"/>
      <c r="AI90" s="35">
        <v>1</v>
      </c>
      <c r="AJ90" s="35"/>
      <c r="AK90" s="35"/>
      <c r="AL90" s="35">
        <v>5</v>
      </c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1" t="str">
        <f t="shared" si="12"/>
        <v>○</v>
      </c>
      <c r="BC90" s="31" t="str">
        <f t="shared" si="13"/>
        <v>○</v>
      </c>
      <c r="BD90" s="114" t="str">
        <f t="shared" si="16"/>
        <v>○</v>
      </c>
      <c r="BE90" s="114" t="str">
        <f t="shared" si="17"/>
        <v>○</v>
      </c>
      <c r="BF90" s="33" t="s">
        <v>418</v>
      </c>
      <c r="BH90" s="26">
        <f t="shared" si="18"/>
        <v>1</v>
      </c>
      <c r="BI90" s="26">
        <f t="shared" si="19"/>
        <v>0</v>
      </c>
      <c r="BJ90" s="26">
        <f t="shared" si="20"/>
        <v>0</v>
      </c>
      <c r="BK90" s="26">
        <f t="shared" si="21"/>
        <v>0</v>
      </c>
    </row>
    <row r="91" spans="1:63" s="53" customFormat="1" ht="24" customHeight="1">
      <c r="A91" s="19">
        <v>28</v>
      </c>
      <c r="B91" s="46">
        <v>203</v>
      </c>
      <c r="C91" s="20"/>
      <c r="D91" s="56" t="s">
        <v>600</v>
      </c>
      <c r="E91" s="29">
        <v>38364</v>
      </c>
      <c r="F91" s="57" t="s">
        <v>226</v>
      </c>
      <c r="G91" s="54"/>
      <c r="H91" s="35" t="s">
        <v>601</v>
      </c>
      <c r="I91" s="35"/>
      <c r="J91" s="96">
        <v>4</v>
      </c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58" t="s">
        <v>121</v>
      </c>
      <c r="W91" s="35"/>
      <c r="X91" s="100">
        <v>2.6</v>
      </c>
      <c r="Y91" s="35">
        <v>0</v>
      </c>
      <c r="Z91" s="35"/>
      <c r="AA91" s="125">
        <v>1.7</v>
      </c>
      <c r="AB91" s="55">
        <v>67</v>
      </c>
      <c r="AC91" s="55">
        <v>61</v>
      </c>
      <c r="AD91" s="55"/>
      <c r="AE91" s="55"/>
      <c r="AF91" s="55"/>
      <c r="AG91" s="55"/>
      <c r="AH91" s="55"/>
      <c r="AI91" s="35">
        <v>1</v>
      </c>
      <c r="AJ91" s="35"/>
      <c r="AK91" s="35"/>
      <c r="AL91" s="35">
        <v>3</v>
      </c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1" t="str">
        <f>IF(AB91&lt;=70.4,"○","×")</f>
        <v>○</v>
      </c>
      <c r="BC91" s="31" t="str">
        <f>IF(AC91&lt;=65.4,"○","×")</f>
        <v>○</v>
      </c>
      <c r="BD91" s="114" t="str">
        <f>IF(AB91&lt;=75.4,"○","×")</f>
        <v>○</v>
      </c>
      <c r="BE91" s="114" t="str">
        <f>IF(AC91&lt;=70.4,"○","×")</f>
        <v>○</v>
      </c>
      <c r="BF91" s="33" t="s">
        <v>418</v>
      </c>
      <c r="BH91" s="26">
        <f t="shared" si="18"/>
        <v>1</v>
      </c>
      <c r="BI91" s="26">
        <f t="shared" si="19"/>
        <v>0</v>
      </c>
      <c r="BJ91" s="26">
        <f t="shared" si="20"/>
        <v>0</v>
      </c>
      <c r="BK91" s="26">
        <f t="shared" si="21"/>
        <v>0</v>
      </c>
    </row>
    <row r="92" spans="1:63" s="53" customFormat="1" ht="24" customHeight="1">
      <c r="A92" s="19">
        <v>28</v>
      </c>
      <c r="B92" s="46">
        <v>203</v>
      </c>
      <c r="C92" s="20"/>
      <c r="D92" s="56" t="s">
        <v>439</v>
      </c>
      <c r="E92" s="29">
        <v>38397</v>
      </c>
      <c r="F92" s="57" t="s">
        <v>370</v>
      </c>
      <c r="G92" s="54"/>
      <c r="H92" s="35" t="s">
        <v>438</v>
      </c>
      <c r="I92" s="35"/>
      <c r="J92" s="96">
        <v>4</v>
      </c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58" t="s">
        <v>132</v>
      </c>
      <c r="W92" s="35"/>
      <c r="X92" s="100">
        <v>4</v>
      </c>
      <c r="Y92" s="35">
        <v>0</v>
      </c>
      <c r="Z92" s="35"/>
      <c r="AA92" s="125">
        <v>1.5</v>
      </c>
      <c r="AB92" s="55">
        <v>65</v>
      </c>
      <c r="AC92" s="55">
        <v>64</v>
      </c>
      <c r="AD92" s="55"/>
      <c r="AE92" s="55"/>
      <c r="AF92" s="55"/>
      <c r="AG92" s="55"/>
      <c r="AH92" s="55"/>
      <c r="AI92" s="35">
        <v>1</v>
      </c>
      <c r="AJ92" s="35"/>
      <c r="AK92" s="35"/>
      <c r="AL92" s="35">
        <v>4</v>
      </c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1" t="str">
        <f>IF(AB92&lt;=70.4,"○","×")</f>
        <v>○</v>
      </c>
      <c r="BC92" s="31" t="str">
        <f>IF(AC92&lt;=65.4,"○","×")</f>
        <v>○</v>
      </c>
      <c r="BD92" s="58" t="s">
        <v>2</v>
      </c>
      <c r="BE92" s="58" t="s">
        <v>2</v>
      </c>
      <c r="BF92" s="33" t="s">
        <v>228</v>
      </c>
      <c r="BH92" s="26">
        <f t="shared" si="18"/>
        <v>1</v>
      </c>
      <c r="BI92" s="26">
        <f t="shared" si="19"/>
        <v>0</v>
      </c>
      <c r="BJ92" s="26">
        <f t="shared" si="20"/>
        <v>0</v>
      </c>
      <c r="BK92" s="26">
        <f t="shared" si="21"/>
        <v>0</v>
      </c>
    </row>
    <row r="93" spans="1:63" s="53" customFormat="1" ht="24" customHeight="1">
      <c r="A93" s="19">
        <v>28</v>
      </c>
      <c r="B93" s="46">
        <v>203</v>
      </c>
      <c r="C93" s="20"/>
      <c r="D93" s="56" t="s">
        <v>440</v>
      </c>
      <c r="E93" s="29">
        <v>38469</v>
      </c>
      <c r="F93" s="57" t="s">
        <v>215</v>
      </c>
      <c r="G93" s="54"/>
      <c r="H93" s="35" t="s">
        <v>438</v>
      </c>
      <c r="I93" s="35"/>
      <c r="J93" s="96">
        <v>2</v>
      </c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58" t="s">
        <v>132</v>
      </c>
      <c r="W93" s="35"/>
      <c r="X93" s="100">
        <v>2.6</v>
      </c>
      <c r="Y93" s="35">
        <v>0</v>
      </c>
      <c r="Z93" s="35"/>
      <c r="AA93" s="125">
        <v>1.2</v>
      </c>
      <c r="AB93" s="55">
        <v>74</v>
      </c>
      <c r="AC93" s="55">
        <v>75</v>
      </c>
      <c r="AD93" s="55"/>
      <c r="AE93" s="55"/>
      <c r="AF93" s="55"/>
      <c r="AG93" s="55"/>
      <c r="AH93" s="55"/>
      <c r="AI93" s="35">
        <v>1</v>
      </c>
      <c r="AJ93" s="35"/>
      <c r="AK93" s="35"/>
      <c r="AL93" s="35">
        <v>5</v>
      </c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1" t="str">
        <f>IF(AB93&lt;=70.4,"○","×")</f>
        <v>×</v>
      </c>
      <c r="BC93" s="31" t="str">
        <f>IF(AC93&lt;=65.4,"○","×")</f>
        <v>×</v>
      </c>
      <c r="BD93" s="58" t="s">
        <v>2</v>
      </c>
      <c r="BE93" s="58" t="s">
        <v>2</v>
      </c>
      <c r="BF93" s="33" t="s">
        <v>228</v>
      </c>
      <c r="BH93" s="26">
        <f t="shared" si="18"/>
        <v>0</v>
      </c>
      <c r="BI93" s="26">
        <f t="shared" si="19"/>
        <v>0</v>
      </c>
      <c r="BJ93" s="26">
        <f t="shared" si="20"/>
        <v>0</v>
      </c>
      <c r="BK93" s="26">
        <f t="shared" si="21"/>
        <v>1</v>
      </c>
    </row>
    <row r="94" spans="1:63" s="53" customFormat="1" ht="24" customHeight="1">
      <c r="A94" s="19">
        <v>28</v>
      </c>
      <c r="B94" s="46">
        <v>203</v>
      </c>
      <c r="C94" s="20">
        <v>74</v>
      </c>
      <c r="D94" s="56" t="s">
        <v>229</v>
      </c>
      <c r="E94" s="29">
        <v>38148</v>
      </c>
      <c r="F94" s="57" t="s">
        <v>405</v>
      </c>
      <c r="G94" s="54">
        <v>37524</v>
      </c>
      <c r="H94" s="35" t="s">
        <v>441</v>
      </c>
      <c r="I94" s="35"/>
      <c r="J94" s="96">
        <v>2</v>
      </c>
      <c r="K94" s="35">
        <v>3</v>
      </c>
      <c r="L94" s="35">
        <v>28203</v>
      </c>
      <c r="M94" s="35">
        <v>138</v>
      </c>
      <c r="N94" s="35"/>
      <c r="O94" s="35"/>
      <c r="P94" s="35"/>
      <c r="Q94" s="35"/>
      <c r="R94" s="35"/>
      <c r="S94" s="35">
        <v>2</v>
      </c>
      <c r="T94" s="35"/>
      <c r="U94" s="35">
        <v>1</v>
      </c>
      <c r="V94" s="58" t="s">
        <v>6</v>
      </c>
      <c r="W94" s="35">
        <v>1</v>
      </c>
      <c r="X94" s="100">
        <v>2</v>
      </c>
      <c r="Y94" s="35">
        <v>0</v>
      </c>
      <c r="Z94" s="35">
        <v>2</v>
      </c>
      <c r="AA94" s="125">
        <v>1.2</v>
      </c>
      <c r="AB94" s="55">
        <v>71</v>
      </c>
      <c r="AC94" s="55">
        <v>69</v>
      </c>
      <c r="AD94" s="55"/>
      <c r="AE94" s="55"/>
      <c r="AF94" s="55"/>
      <c r="AG94" s="55">
        <v>65</v>
      </c>
      <c r="AH94" s="55">
        <v>54</v>
      </c>
      <c r="AI94" s="35">
        <v>1</v>
      </c>
      <c r="AJ94" s="35">
        <v>0</v>
      </c>
      <c r="AK94" s="35">
        <v>0</v>
      </c>
      <c r="AL94" s="35">
        <v>4</v>
      </c>
      <c r="AM94" s="35">
        <v>0</v>
      </c>
      <c r="AN94" s="35">
        <v>0</v>
      </c>
      <c r="AO94" s="35">
        <v>3</v>
      </c>
      <c r="AP94" s="35">
        <v>2</v>
      </c>
      <c r="AQ94" s="35">
        <v>10</v>
      </c>
      <c r="AR94" s="35">
        <v>2</v>
      </c>
      <c r="AS94" s="35"/>
      <c r="AT94" s="35"/>
      <c r="AU94" s="35" t="s">
        <v>8</v>
      </c>
      <c r="AV94" s="35" t="s">
        <v>8</v>
      </c>
      <c r="AW94" s="35"/>
      <c r="AX94" s="35"/>
      <c r="AY94" s="35"/>
      <c r="AZ94" s="35"/>
      <c r="BA94" s="35"/>
      <c r="BB94" s="31" t="str">
        <f t="shared" si="12"/>
        <v>×</v>
      </c>
      <c r="BC94" s="31" t="str">
        <f t="shared" si="13"/>
        <v>×</v>
      </c>
      <c r="BD94" s="58" t="s">
        <v>2</v>
      </c>
      <c r="BE94" s="58" t="s">
        <v>2</v>
      </c>
      <c r="BF94" s="33" t="s">
        <v>228</v>
      </c>
      <c r="BH94" s="26">
        <f aca="true" t="shared" si="22" ref="BH94:BH99">IF(AND(BB94="○",BC94="○"),1,0)</f>
        <v>0</v>
      </c>
      <c r="BI94" s="26">
        <f aca="true" t="shared" si="23" ref="BI94:BI99">IF(AND(BB94="○",BC94="×"),1,0)</f>
        <v>0</v>
      </c>
      <c r="BJ94" s="26">
        <f aca="true" t="shared" si="24" ref="BJ94:BJ99">IF(AND(BB94="×",BC94="○"),1,0)</f>
        <v>0</v>
      </c>
      <c r="BK94" s="26">
        <f aca="true" t="shared" si="25" ref="BK94:BK99">IF(AND(BB94="×",BC94="×"),1,0)</f>
        <v>1</v>
      </c>
    </row>
    <row r="95" spans="1:63" s="53" customFormat="1" ht="24" customHeight="1">
      <c r="A95" s="19">
        <v>28</v>
      </c>
      <c r="B95" s="46">
        <v>203</v>
      </c>
      <c r="C95" s="20">
        <v>75</v>
      </c>
      <c r="D95" s="56" t="s">
        <v>11</v>
      </c>
      <c r="E95" s="29">
        <v>38139</v>
      </c>
      <c r="F95" s="57" t="s">
        <v>458</v>
      </c>
      <c r="G95" s="54">
        <v>37496</v>
      </c>
      <c r="H95" s="23" t="s">
        <v>419</v>
      </c>
      <c r="I95" s="23"/>
      <c r="J95" s="96">
        <v>4</v>
      </c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58" t="s">
        <v>6</v>
      </c>
      <c r="W95" s="35"/>
      <c r="X95" s="100">
        <v>3.1</v>
      </c>
      <c r="Y95" s="35">
        <v>0</v>
      </c>
      <c r="Z95" s="35">
        <v>18</v>
      </c>
      <c r="AA95" s="125">
        <v>1.2</v>
      </c>
      <c r="AB95" s="55">
        <v>70</v>
      </c>
      <c r="AC95" s="55">
        <v>67</v>
      </c>
      <c r="AD95" s="55"/>
      <c r="AE95" s="55"/>
      <c r="AF95" s="55"/>
      <c r="AG95" s="55"/>
      <c r="AH95" s="55"/>
      <c r="AI95" s="35">
        <v>1</v>
      </c>
      <c r="AJ95" s="35"/>
      <c r="AK95" s="35"/>
      <c r="AL95" s="35">
        <v>5</v>
      </c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1" t="str">
        <f t="shared" si="12"/>
        <v>○</v>
      </c>
      <c r="BC95" s="31" t="str">
        <f t="shared" si="13"/>
        <v>×</v>
      </c>
      <c r="BD95" s="58" t="s">
        <v>2</v>
      </c>
      <c r="BE95" s="58" t="s">
        <v>2</v>
      </c>
      <c r="BF95" s="33" t="s">
        <v>228</v>
      </c>
      <c r="BH95" s="26">
        <f t="shared" si="22"/>
        <v>0</v>
      </c>
      <c r="BI95" s="26">
        <f t="shared" si="23"/>
        <v>1</v>
      </c>
      <c r="BJ95" s="26">
        <f t="shared" si="24"/>
        <v>0</v>
      </c>
      <c r="BK95" s="26">
        <f t="shared" si="25"/>
        <v>0</v>
      </c>
    </row>
    <row r="96" spans="1:63" s="53" customFormat="1" ht="24" customHeight="1">
      <c r="A96" s="19">
        <v>28</v>
      </c>
      <c r="B96" s="46">
        <v>203</v>
      </c>
      <c r="C96" s="20"/>
      <c r="D96" s="77" t="s">
        <v>445</v>
      </c>
      <c r="E96" s="29">
        <v>38119</v>
      </c>
      <c r="F96" s="57" t="s">
        <v>358</v>
      </c>
      <c r="G96" s="54"/>
      <c r="H96" s="35" t="s">
        <v>420</v>
      </c>
      <c r="I96" s="23"/>
      <c r="J96" s="96">
        <v>4</v>
      </c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58" t="s">
        <v>428</v>
      </c>
      <c r="W96" s="35"/>
      <c r="X96" s="100">
        <v>1.7</v>
      </c>
      <c r="Y96" s="35">
        <v>0</v>
      </c>
      <c r="Z96" s="35">
        <v>18</v>
      </c>
      <c r="AA96" s="125">
        <v>1.2</v>
      </c>
      <c r="AB96" s="55">
        <v>68</v>
      </c>
      <c r="AC96" s="55">
        <v>63</v>
      </c>
      <c r="AD96" s="55"/>
      <c r="AE96" s="55"/>
      <c r="AF96" s="55"/>
      <c r="AG96" s="55"/>
      <c r="AH96" s="55"/>
      <c r="AI96" s="35">
        <v>1</v>
      </c>
      <c r="AJ96" s="35"/>
      <c r="AK96" s="35"/>
      <c r="AL96" s="35">
        <v>2</v>
      </c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1" t="str">
        <f t="shared" si="12"/>
        <v>○</v>
      </c>
      <c r="BC96" s="31" t="str">
        <f t="shared" si="13"/>
        <v>○</v>
      </c>
      <c r="BD96" s="58" t="s">
        <v>2</v>
      </c>
      <c r="BE96" s="58" t="s">
        <v>2</v>
      </c>
      <c r="BF96" s="33" t="s">
        <v>228</v>
      </c>
      <c r="BH96" s="26">
        <f t="shared" si="22"/>
        <v>1</v>
      </c>
      <c r="BI96" s="26">
        <f t="shared" si="23"/>
        <v>0</v>
      </c>
      <c r="BJ96" s="26">
        <f t="shared" si="24"/>
        <v>0</v>
      </c>
      <c r="BK96" s="26">
        <f t="shared" si="25"/>
        <v>0</v>
      </c>
    </row>
    <row r="97" spans="1:63" s="53" customFormat="1" ht="24" customHeight="1">
      <c r="A97" s="19">
        <v>28</v>
      </c>
      <c r="B97" s="46">
        <v>203</v>
      </c>
      <c r="C97" s="20">
        <v>76</v>
      </c>
      <c r="D97" s="56" t="s">
        <v>230</v>
      </c>
      <c r="E97" s="29">
        <v>38134</v>
      </c>
      <c r="F97" s="57" t="s">
        <v>215</v>
      </c>
      <c r="G97" s="54">
        <v>37531</v>
      </c>
      <c r="H97" s="35" t="s">
        <v>420</v>
      </c>
      <c r="I97" s="35"/>
      <c r="J97" s="96">
        <v>4</v>
      </c>
      <c r="K97" s="35">
        <v>3</v>
      </c>
      <c r="L97" s="35">
        <v>28203</v>
      </c>
      <c r="M97" s="35">
        <v>138</v>
      </c>
      <c r="N97" s="35"/>
      <c r="O97" s="35"/>
      <c r="P97" s="35"/>
      <c r="Q97" s="35"/>
      <c r="R97" s="35"/>
      <c r="S97" s="35">
        <v>2</v>
      </c>
      <c r="T97" s="35"/>
      <c r="U97" s="35">
        <v>1</v>
      </c>
      <c r="V97" s="58" t="s">
        <v>1</v>
      </c>
      <c r="W97" s="35">
        <v>1</v>
      </c>
      <c r="X97" s="100">
        <v>6.9</v>
      </c>
      <c r="Y97" s="35">
        <v>0</v>
      </c>
      <c r="Z97" s="35">
        <v>18</v>
      </c>
      <c r="AA97" s="125">
        <v>1.2</v>
      </c>
      <c r="AB97" s="55">
        <v>65</v>
      </c>
      <c r="AC97" s="55">
        <v>61</v>
      </c>
      <c r="AD97" s="55"/>
      <c r="AE97" s="55"/>
      <c r="AF97" s="55"/>
      <c r="AG97" s="55">
        <v>65</v>
      </c>
      <c r="AH97" s="55">
        <v>54</v>
      </c>
      <c r="AI97" s="35">
        <v>1</v>
      </c>
      <c r="AJ97" s="35">
        <v>0</v>
      </c>
      <c r="AK97" s="35">
        <v>0</v>
      </c>
      <c r="AL97" s="35">
        <v>3</v>
      </c>
      <c r="AM97" s="35">
        <v>0</v>
      </c>
      <c r="AN97" s="35">
        <v>0</v>
      </c>
      <c r="AO97" s="35">
        <v>3</v>
      </c>
      <c r="AP97" s="35">
        <v>2</v>
      </c>
      <c r="AQ97" s="35">
        <v>10</v>
      </c>
      <c r="AR97" s="35">
        <v>2</v>
      </c>
      <c r="AS97" s="35"/>
      <c r="AT97" s="35"/>
      <c r="AU97" s="35" t="s">
        <v>8</v>
      </c>
      <c r="AV97" s="35" t="s">
        <v>8</v>
      </c>
      <c r="AW97" s="35"/>
      <c r="AX97" s="35"/>
      <c r="AY97" s="35"/>
      <c r="AZ97" s="35"/>
      <c r="BA97" s="35"/>
      <c r="BB97" s="31" t="str">
        <f t="shared" si="12"/>
        <v>○</v>
      </c>
      <c r="BC97" s="31" t="str">
        <f t="shared" si="13"/>
        <v>○</v>
      </c>
      <c r="BD97" s="58" t="s">
        <v>2</v>
      </c>
      <c r="BE97" s="58" t="s">
        <v>2</v>
      </c>
      <c r="BF97" s="33" t="s">
        <v>228</v>
      </c>
      <c r="BH97" s="26">
        <f t="shared" si="22"/>
        <v>1</v>
      </c>
      <c r="BI97" s="26">
        <f t="shared" si="23"/>
        <v>0</v>
      </c>
      <c r="BJ97" s="26">
        <f t="shared" si="24"/>
        <v>0</v>
      </c>
      <c r="BK97" s="26">
        <f t="shared" si="25"/>
        <v>0</v>
      </c>
    </row>
    <row r="98" spans="1:63" s="53" customFormat="1" ht="24" customHeight="1">
      <c r="A98" s="19">
        <v>28</v>
      </c>
      <c r="B98" s="46">
        <v>203</v>
      </c>
      <c r="C98" s="20">
        <v>77</v>
      </c>
      <c r="D98" s="56" t="s">
        <v>13</v>
      </c>
      <c r="E98" s="29">
        <v>38131</v>
      </c>
      <c r="F98" s="57" t="s">
        <v>204</v>
      </c>
      <c r="G98" s="54">
        <v>37512</v>
      </c>
      <c r="H98" s="35" t="s">
        <v>421</v>
      </c>
      <c r="I98" s="35">
        <v>52</v>
      </c>
      <c r="J98" s="96">
        <v>2</v>
      </c>
      <c r="K98" s="35">
        <v>4</v>
      </c>
      <c r="L98" s="35">
        <v>28203</v>
      </c>
      <c r="M98" s="35">
        <v>545</v>
      </c>
      <c r="N98" s="35"/>
      <c r="O98" s="35"/>
      <c r="P98" s="35"/>
      <c r="Q98" s="35"/>
      <c r="R98" s="35"/>
      <c r="S98" s="35">
        <v>2</v>
      </c>
      <c r="T98" s="35"/>
      <c r="U98" s="35">
        <v>1</v>
      </c>
      <c r="V98" s="58" t="s">
        <v>7</v>
      </c>
      <c r="W98" s="35">
        <v>1</v>
      </c>
      <c r="X98" s="100">
        <v>4</v>
      </c>
      <c r="Y98" s="35">
        <v>1</v>
      </c>
      <c r="Z98" s="35">
        <v>18</v>
      </c>
      <c r="AA98" s="125">
        <v>1.2</v>
      </c>
      <c r="AB98" s="55">
        <v>67</v>
      </c>
      <c r="AC98" s="55">
        <v>61</v>
      </c>
      <c r="AD98" s="55"/>
      <c r="AE98" s="55"/>
      <c r="AF98" s="55"/>
      <c r="AG98" s="55">
        <v>65</v>
      </c>
      <c r="AH98" s="55">
        <v>49</v>
      </c>
      <c r="AI98" s="35">
        <v>1</v>
      </c>
      <c r="AJ98" s="35">
        <v>0</v>
      </c>
      <c r="AK98" s="35">
        <v>0</v>
      </c>
      <c r="AL98" s="35">
        <v>2</v>
      </c>
      <c r="AM98" s="35">
        <v>0</v>
      </c>
      <c r="AN98" s="35">
        <v>0</v>
      </c>
      <c r="AO98" s="35">
        <v>3</v>
      </c>
      <c r="AP98" s="35">
        <v>2</v>
      </c>
      <c r="AQ98" s="35">
        <v>10</v>
      </c>
      <c r="AR98" s="35">
        <v>2</v>
      </c>
      <c r="AS98" s="35"/>
      <c r="AT98" s="35"/>
      <c r="AU98" s="35"/>
      <c r="AV98" s="35"/>
      <c r="AW98" s="35"/>
      <c r="AX98" s="35"/>
      <c r="AY98" s="35"/>
      <c r="AZ98" s="35"/>
      <c r="BA98" s="35"/>
      <c r="BB98" s="31" t="str">
        <f t="shared" si="12"/>
        <v>○</v>
      </c>
      <c r="BC98" s="31" t="str">
        <f t="shared" si="13"/>
        <v>○</v>
      </c>
      <c r="BD98" s="58" t="s">
        <v>2</v>
      </c>
      <c r="BE98" s="58" t="s">
        <v>2</v>
      </c>
      <c r="BF98" s="33" t="s">
        <v>228</v>
      </c>
      <c r="BH98" s="26">
        <f t="shared" si="22"/>
        <v>1</v>
      </c>
      <c r="BI98" s="26">
        <f t="shared" si="23"/>
        <v>0</v>
      </c>
      <c r="BJ98" s="26">
        <f t="shared" si="24"/>
        <v>0</v>
      </c>
      <c r="BK98" s="26">
        <f t="shared" si="25"/>
        <v>0</v>
      </c>
    </row>
    <row r="99" spans="1:63" s="53" customFormat="1" ht="24" customHeight="1">
      <c r="A99" s="19">
        <v>28</v>
      </c>
      <c r="B99" s="46">
        <v>203</v>
      </c>
      <c r="C99" s="20">
        <v>78</v>
      </c>
      <c r="D99" s="56" t="s">
        <v>14</v>
      </c>
      <c r="E99" s="29">
        <v>38118</v>
      </c>
      <c r="F99" s="57" t="s">
        <v>206</v>
      </c>
      <c r="G99" s="54">
        <v>37504</v>
      </c>
      <c r="H99" s="35" t="s">
        <v>498</v>
      </c>
      <c r="I99" s="35">
        <v>148</v>
      </c>
      <c r="J99" s="96">
        <v>2</v>
      </c>
      <c r="K99" s="35">
        <v>4</v>
      </c>
      <c r="L99" s="35">
        <v>28203</v>
      </c>
      <c r="M99" s="35">
        <v>653</v>
      </c>
      <c r="N99" s="35"/>
      <c r="O99" s="35"/>
      <c r="P99" s="35"/>
      <c r="Q99" s="35"/>
      <c r="R99" s="35"/>
      <c r="S99" s="35">
        <v>2</v>
      </c>
      <c r="T99" s="35"/>
      <c r="U99" s="35">
        <v>1</v>
      </c>
      <c r="V99" s="58" t="s">
        <v>7</v>
      </c>
      <c r="W99" s="35">
        <v>1</v>
      </c>
      <c r="X99" s="100">
        <v>4.3</v>
      </c>
      <c r="Y99" s="35">
        <v>0</v>
      </c>
      <c r="Z99" s="35">
        <v>18</v>
      </c>
      <c r="AA99" s="125">
        <v>1.2</v>
      </c>
      <c r="AB99" s="55">
        <v>68</v>
      </c>
      <c r="AC99" s="55">
        <v>62</v>
      </c>
      <c r="AD99" s="55"/>
      <c r="AE99" s="55"/>
      <c r="AF99" s="55"/>
      <c r="AG99" s="55">
        <v>70</v>
      </c>
      <c r="AH99" s="55">
        <v>54</v>
      </c>
      <c r="AI99" s="35">
        <v>1</v>
      </c>
      <c r="AJ99" s="35">
        <v>0</v>
      </c>
      <c r="AK99" s="35">
        <v>0</v>
      </c>
      <c r="AL99" s="35">
        <v>2</v>
      </c>
      <c r="AM99" s="35">
        <v>0</v>
      </c>
      <c r="AN99" s="35">
        <v>0</v>
      </c>
      <c r="AO99" s="35">
        <v>3</v>
      </c>
      <c r="AP99" s="35">
        <v>2</v>
      </c>
      <c r="AQ99" s="35">
        <v>10</v>
      </c>
      <c r="AR99" s="35">
        <v>2</v>
      </c>
      <c r="AS99" s="35"/>
      <c r="AT99" s="35"/>
      <c r="AU99" s="35"/>
      <c r="AV99" s="35"/>
      <c r="AW99" s="35"/>
      <c r="AX99" s="35"/>
      <c r="AY99" s="35"/>
      <c r="AZ99" s="35"/>
      <c r="BA99" s="35"/>
      <c r="BB99" s="31" t="str">
        <f t="shared" si="12"/>
        <v>○</v>
      </c>
      <c r="BC99" s="31" t="str">
        <f t="shared" si="13"/>
        <v>○</v>
      </c>
      <c r="BD99" s="58" t="s">
        <v>2</v>
      </c>
      <c r="BE99" s="58" t="s">
        <v>2</v>
      </c>
      <c r="BF99" s="33" t="s">
        <v>228</v>
      </c>
      <c r="BH99" s="26">
        <f t="shared" si="22"/>
        <v>1</v>
      </c>
      <c r="BI99" s="26">
        <f t="shared" si="23"/>
        <v>0</v>
      </c>
      <c r="BJ99" s="26">
        <f t="shared" si="24"/>
        <v>0</v>
      </c>
      <c r="BK99" s="26">
        <f t="shared" si="25"/>
        <v>0</v>
      </c>
    </row>
    <row r="100" spans="1:63" s="53" customFormat="1" ht="24" customHeight="1">
      <c r="A100" s="19">
        <v>28</v>
      </c>
      <c r="B100" s="46">
        <v>203</v>
      </c>
      <c r="C100" s="20">
        <v>79</v>
      </c>
      <c r="D100" s="56" t="s">
        <v>446</v>
      </c>
      <c r="E100" s="29">
        <v>38113</v>
      </c>
      <c r="F100" s="57" t="s">
        <v>227</v>
      </c>
      <c r="G100" s="54"/>
      <c r="H100" s="23" t="s">
        <v>447</v>
      </c>
      <c r="I100" s="23"/>
      <c r="J100" s="96">
        <v>2</v>
      </c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58" t="s">
        <v>429</v>
      </c>
      <c r="W100" s="35"/>
      <c r="X100" s="100">
        <v>0.4</v>
      </c>
      <c r="Y100" s="35">
        <v>0</v>
      </c>
      <c r="Z100" s="35">
        <v>18</v>
      </c>
      <c r="AA100" s="125">
        <v>1.2</v>
      </c>
      <c r="AB100" s="55">
        <v>62</v>
      </c>
      <c r="AC100" s="55">
        <v>56</v>
      </c>
      <c r="AD100" s="55"/>
      <c r="AE100" s="55"/>
      <c r="AF100" s="55"/>
      <c r="AG100" s="55"/>
      <c r="AH100" s="55"/>
      <c r="AI100" s="35">
        <v>1</v>
      </c>
      <c r="AJ100" s="35"/>
      <c r="AK100" s="35"/>
      <c r="AL100" s="35">
        <v>3</v>
      </c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1" t="str">
        <f t="shared" si="12"/>
        <v>○</v>
      </c>
      <c r="BC100" s="31" t="str">
        <f t="shared" si="13"/>
        <v>○</v>
      </c>
      <c r="BD100" s="58" t="s">
        <v>2</v>
      </c>
      <c r="BE100" s="58" t="s">
        <v>2</v>
      </c>
      <c r="BF100" s="33" t="s">
        <v>228</v>
      </c>
      <c r="BH100" s="26" t="e">
        <f>IF(AND(#REF!="○",#REF!="○"),1,0)</f>
        <v>#REF!</v>
      </c>
      <c r="BI100" s="26" t="e">
        <f>IF(AND(#REF!="○",#REF!="×"),1,0)</f>
        <v>#REF!</v>
      </c>
      <c r="BJ100" s="26" t="e">
        <f>IF(AND(#REF!="×",#REF!="○"),1,0)</f>
        <v>#REF!</v>
      </c>
      <c r="BK100" s="26" t="e">
        <f>IF(AND(#REF!="×",#REF!="×"),1,0)</f>
        <v>#REF!</v>
      </c>
    </row>
    <row r="101" spans="1:63" s="53" customFormat="1" ht="24" customHeight="1">
      <c r="A101" s="19">
        <v>28</v>
      </c>
      <c r="B101" s="46">
        <v>203</v>
      </c>
      <c r="C101" s="20"/>
      <c r="D101" s="56" t="s">
        <v>231</v>
      </c>
      <c r="E101" s="29">
        <v>38141</v>
      </c>
      <c r="F101" s="57" t="s">
        <v>221</v>
      </c>
      <c r="G101" s="54">
        <v>37552</v>
      </c>
      <c r="H101" s="35" t="s">
        <v>422</v>
      </c>
      <c r="I101" s="35">
        <v>718</v>
      </c>
      <c r="J101" s="96">
        <v>2</v>
      </c>
      <c r="K101" s="35">
        <v>4</v>
      </c>
      <c r="L101" s="35">
        <v>28203</v>
      </c>
      <c r="M101" s="35">
        <v>926</v>
      </c>
      <c r="N101" s="35" t="s">
        <v>8</v>
      </c>
      <c r="O101" s="35"/>
      <c r="P101" s="35"/>
      <c r="Q101" s="35"/>
      <c r="R101" s="35"/>
      <c r="S101" s="35">
        <v>2</v>
      </c>
      <c r="T101" s="35"/>
      <c r="U101" s="35">
        <v>1</v>
      </c>
      <c r="V101" s="58" t="s">
        <v>1</v>
      </c>
      <c r="W101" s="35">
        <v>1</v>
      </c>
      <c r="X101" s="100">
        <v>4.3</v>
      </c>
      <c r="Y101" s="35">
        <v>0</v>
      </c>
      <c r="Z101" s="35">
        <v>18</v>
      </c>
      <c r="AA101" s="125">
        <v>1.9</v>
      </c>
      <c r="AB101" s="55">
        <v>67</v>
      </c>
      <c r="AC101" s="55">
        <v>65</v>
      </c>
      <c r="AD101" s="55"/>
      <c r="AE101" s="55"/>
      <c r="AF101" s="55"/>
      <c r="AG101" s="55">
        <v>61</v>
      </c>
      <c r="AH101" s="55">
        <v>51</v>
      </c>
      <c r="AI101" s="35">
        <v>1</v>
      </c>
      <c r="AJ101" s="35">
        <v>0</v>
      </c>
      <c r="AK101" s="35">
        <v>0</v>
      </c>
      <c r="AL101" s="35">
        <v>3</v>
      </c>
      <c r="AM101" s="35">
        <v>0</v>
      </c>
      <c r="AN101" s="35">
        <v>0</v>
      </c>
      <c r="AO101" s="35">
        <v>3</v>
      </c>
      <c r="AP101" s="35">
        <v>2</v>
      </c>
      <c r="AQ101" s="35">
        <v>10</v>
      </c>
      <c r="AR101" s="35">
        <v>2</v>
      </c>
      <c r="AS101" s="35"/>
      <c r="AT101" s="35"/>
      <c r="AU101" s="35"/>
      <c r="AV101" s="35"/>
      <c r="AW101" s="35"/>
      <c r="AX101" s="35"/>
      <c r="AY101" s="35"/>
      <c r="AZ101" s="35"/>
      <c r="BA101" s="35"/>
      <c r="BB101" s="31" t="str">
        <f t="shared" si="12"/>
        <v>○</v>
      </c>
      <c r="BC101" s="31" t="str">
        <f t="shared" si="13"/>
        <v>○</v>
      </c>
      <c r="BD101" s="58" t="s">
        <v>2</v>
      </c>
      <c r="BE101" s="58" t="s">
        <v>2</v>
      </c>
      <c r="BF101" s="33" t="s">
        <v>228</v>
      </c>
      <c r="BH101" s="26" t="e">
        <f>IF(AND(#REF!="○",#REF!="○"),1,0)</f>
        <v>#REF!</v>
      </c>
      <c r="BI101" s="26" t="e">
        <f>IF(AND(#REF!="○",#REF!="×"),1,0)</f>
        <v>#REF!</v>
      </c>
      <c r="BJ101" s="26" t="e">
        <f>IF(AND(#REF!="×",#REF!="○"),1,0)</f>
        <v>#REF!</v>
      </c>
      <c r="BK101" s="26" t="e">
        <f>IF(AND(#REF!="×",#REF!="×"),1,0)</f>
        <v>#REF!</v>
      </c>
    </row>
    <row r="102" spans="1:63" s="53" customFormat="1" ht="24" customHeight="1">
      <c r="A102" s="19">
        <v>28</v>
      </c>
      <c r="B102" s="46">
        <v>203</v>
      </c>
      <c r="C102" s="20"/>
      <c r="D102" s="56" t="s">
        <v>12</v>
      </c>
      <c r="E102" s="29">
        <v>38124</v>
      </c>
      <c r="F102" s="57" t="s">
        <v>218</v>
      </c>
      <c r="G102" s="54">
        <v>37419</v>
      </c>
      <c r="H102" s="35" t="s">
        <v>422</v>
      </c>
      <c r="I102" s="35">
        <v>718</v>
      </c>
      <c r="J102" s="96">
        <v>2</v>
      </c>
      <c r="K102" s="35">
        <v>4</v>
      </c>
      <c r="L102" s="35">
        <v>28203</v>
      </c>
      <c r="M102" s="35">
        <v>927</v>
      </c>
      <c r="N102" s="35"/>
      <c r="O102" s="35"/>
      <c r="P102" s="35"/>
      <c r="Q102" s="35"/>
      <c r="R102" s="35"/>
      <c r="S102" s="35">
        <v>2</v>
      </c>
      <c r="T102" s="35"/>
      <c r="U102" s="35">
        <v>1</v>
      </c>
      <c r="V102" s="58" t="s">
        <v>1</v>
      </c>
      <c r="W102" s="35">
        <v>1</v>
      </c>
      <c r="X102" s="100">
        <v>2</v>
      </c>
      <c r="Y102" s="35">
        <v>0</v>
      </c>
      <c r="Z102" s="35">
        <v>18</v>
      </c>
      <c r="AA102" s="125">
        <v>1.2</v>
      </c>
      <c r="AB102" s="55">
        <v>71</v>
      </c>
      <c r="AC102" s="55">
        <v>66</v>
      </c>
      <c r="AD102" s="55"/>
      <c r="AE102" s="55"/>
      <c r="AF102" s="55"/>
      <c r="AG102" s="55">
        <v>65</v>
      </c>
      <c r="AH102" s="55">
        <v>54</v>
      </c>
      <c r="AI102" s="35">
        <v>1</v>
      </c>
      <c r="AJ102" s="35">
        <v>0</v>
      </c>
      <c r="AK102" s="35">
        <v>0</v>
      </c>
      <c r="AL102" s="35">
        <v>3</v>
      </c>
      <c r="AM102" s="35">
        <v>0</v>
      </c>
      <c r="AN102" s="35">
        <v>0</v>
      </c>
      <c r="AO102" s="35">
        <v>3</v>
      </c>
      <c r="AP102" s="35">
        <v>2</v>
      </c>
      <c r="AQ102" s="35">
        <v>10</v>
      </c>
      <c r="AR102" s="35">
        <v>2</v>
      </c>
      <c r="AS102" s="35"/>
      <c r="AT102" s="35"/>
      <c r="AU102" s="35" t="s">
        <v>8</v>
      </c>
      <c r="AV102" s="35" t="s">
        <v>8</v>
      </c>
      <c r="AW102" s="35"/>
      <c r="AX102" s="35"/>
      <c r="AY102" s="35"/>
      <c r="AZ102" s="35"/>
      <c r="BA102" s="35"/>
      <c r="BB102" s="31" t="str">
        <f t="shared" si="12"/>
        <v>×</v>
      </c>
      <c r="BC102" s="31" t="str">
        <f t="shared" si="13"/>
        <v>×</v>
      </c>
      <c r="BD102" s="58" t="s">
        <v>2</v>
      </c>
      <c r="BE102" s="58" t="s">
        <v>2</v>
      </c>
      <c r="BF102" s="33" t="s">
        <v>228</v>
      </c>
      <c r="BH102" s="26">
        <f>IF(AND(BB100="○",BC100="○"),1,0)</f>
        <v>1</v>
      </c>
      <c r="BI102" s="26">
        <f>IF(AND(BB100="○",BC100="×"),1,0)</f>
        <v>0</v>
      </c>
      <c r="BJ102" s="26">
        <f>IF(AND(BB100="×",BC100="○"),1,0)</f>
        <v>0</v>
      </c>
      <c r="BK102" s="26">
        <f>IF(AND(BB100="×",BC100="×"),1,0)</f>
        <v>0</v>
      </c>
    </row>
    <row r="103" spans="1:63" s="53" customFormat="1" ht="24" customHeight="1">
      <c r="A103" s="19">
        <v>28</v>
      </c>
      <c r="B103" s="46">
        <v>203</v>
      </c>
      <c r="C103" s="20"/>
      <c r="D103" s="56" t="s">
        <v>620</v>
      </c>
      <c r="E103" s="29">
        <v>38092</v>
      </c>
      <c r="F103" s="57" t="s">
        <v>409</v>
      </c>
      <c r="G103" s="54">
        <v>37365</v>
      </c>
      <c r="H103" s="23" t="s">
        <v>438</v>
      </c>
      <c r="I103" s="23"/>
      <c r="J103" s="96">
        <v>4</v>
      </c>
      <c r="K103" s="35">
        <v>3</v>
      </c>
      <c r="L103" s="35">
        <v>28204</v>
      </c>
      <c r="M103" s="35">
        <v>103</v>
      </c>
      <c r="N103" s="35"/>
      <c r="O103" s="35"/>
      <c r="P103" s="35"/>
      <c r="Q103" s="35"/>
      <c r="R103" s="35"/>
      <c r="S103" s="35">
        <v>4</v>
      </c>
      <c r="T103" s="35"/>
      <c r="U103" s="35">
        <v>1</v>
      </c>
      <c r="V103" s="58" t="s">
        <v>6</v>
      </c>
      <c r="W103" s="35">
        <v>1</v>
      </c>
      <c r="X103" s="35">
        <v>6.2</v>
      </c>
      <c r="Y103" s="35">
        <v>0</v>
      </c>
      <c r="Z103" s="35"/>
      <c r="AA103" s="125">
        <v>1.5</v>
      </c>
      <c r="AB103" s="55">
        <v>68</v>
      </c>
      <c r="AC103" s="55">
        <v>66</v>
      </c>
      <c r="AD103" s="55"/>
      <c r="AE103" s="55"/>
      <c r="AF103" s="55"/>
      <c r="AG103" s="55">
        <v>64</v>
      </c>
      <c r="AH103" s="55">
        <v>57</v>
      </c>
      <c r="AI103" s="35">
        <v>1</v>
      </c>
      <c r="AJ103" s="35">
        <v>1</v>
      </c>
      <c r="AK103" s="35">
        <v>0</v>
      </c>
      <c r="AL103" s="35">
        <v>4</v>
      </c>
      <c r="AM103" s="35">
        <v>0</v>
      </c>
      <c r="AN103" s="35">
        <v>0</v>
      </c>
      <c r="AO103" s="35">
        <v>4</v>
      </c>
      <c r="AP103" s="35">
        <v>2</v>
      </c>
      <c r="AQ103" s="35">
        <v>10</v>
      </c>
      <c r="AR103" s="35">
        <v>2</v>
      </c>
      <c r="AS103" s="35"/>
      <c r="AT103" s="35"/>
      <c r="AU103" s="35"/>
      <c r="AV103" s="35"/>
      <c r="AW103" s="35"/>
      <c r="AX103" s="35"/>
      <c r="AY103" s="35"/>
      <c r="AZ103" s="35"/>
      <c r="BA103" s="35"/>
      <c r="BB103" s="31" t="str">
        <f>IF(AB103&lt;=70.4,"○","×")</f>
        <v>○</v>
      </c>
      <c r="BC103" s="31" t="str">
        <f>IF(AC103&lt;=65.4,"○","×")</f>
        <v>×</v>
      </c>
      <c r="BD103" s="58" t="s">
        <v>2</v>
      </c>
      <c r="BE103" s="58" t="s">
        <v>2</v>
      </c>
      <c r="BF103" s="33" t="s">
        <v>232</v>
      </c>
      <c r="BH103" s="26" t="e">
        <f>IF(AND(#REF!="○",#REF!="○"),1,0)</f>
        <v>#REF!</v>
      </c>
      <c r="BI103" s="26" t="e">
        <f>IF(AND(#REF!="○",#REF!="×"),1,0)</f>
        <v>#REF!</v>
      </c>
      <c r="BJ103" s="26" t="e">
        <f>IF(AND(#REF!="×",#REF!="○"),1,0)</f>
        <v>#REF!</v>
      </c>
      <c r="BK103" s="26" t="e">
        <f>IF(AND(#REF!="×",#REF!="×"),1,0)</f>
        <v>#REF!</v>
      </c>
    </row>
    <row r="104" spans="1:63" s="53" customFormat="1" ht="33.75" customHeight="1">
      <c r="A104" s="19">
        <v>28</v>
      </c>
      <c r="B104" s="46">
        <v>203</v>
      </c>
      <c r="C104" s="20">
        <v>80</v>
      </c>
      <c r="D104" s="28" t="s">
        <v>235</v>
      </c>
      <c r="E104" s="29">
        <v>38139</v>
      </c>
      <c r="F104" s="60" t="s">
        <v>458</v>
      </c>
      <c r="G104" s="63">
        <v>37411</v>
      </c>
      <c r="H104" s="22" t="s">
        <v>451</v>
      </c>
      <c r="I104" s="18"/>
      <c r="J104" s="59" t="s">
        <v>491</v>
      </c>
      <c r="K104" s="23">
        <v>3</v>
      </c>
      <c r="L104" s="23">
        <v>28203</v>
      </c>
      <c r="M104" s="23"/>
      <c r="N104" s="23" t="s">
        <v>207</v>
      </c>
      <c r="O104" s="23">
        <v>4</v>
      </c>
      <c r="P104" s="23">
        <v>2</v>
      </c>
      <c r="Q104" s="23"/>
      <c r="R104" s="23"/>
      <c r="S104" s="23">
        <v>10</v>
      </c>
      <c r="T104" s="23"/>
      <c r="U104" s="23">
        <v>1</v>
      </c>
      <c r="V104" s="31" t="s">
        <v>211</v>
      </c>
      <c r="W104" s="23">
        <v>1</v>
      </c>
      <c r="X104" s="23">
        <v>1</v>
      </c>
      <c r="Y104" s="23">
        <v>0</v>
      </c>
      <c r="Z104" s="31"/>
      <c r="AA104" s="117">
        <v>1.5</v>
      </c>
      <c r="AB104" s="61">
        <v>65</v>
      </c>
      <c r="AC104" s="61">
        <v>62</v>
      </c>
      <c r="AD104" s="61"/>
      <c r="AE104" s="61"/>
      <c r="AF104" s="61"/>
      <c r="AG104" s="61"/>
      <c r="AH104" s="61"/>
      <c r="AI104" s="34" t="s">
        <v>490</v>
      </c>
      <c r="AJ104" s="23"/>
      <c r="AK104" s="23"/>
      <c r="AL104" s="23">
        <v>3</v>
      </c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31" t="str">
        <f t="shared" si="12"/>
        <v>○</v>
      </c>
      <c r="BC104" s="31" t="str">
        <f t="shared" si="13"/>
        <v>○</v>
      </c>
      <c r="BD104" s="31" t="s">
        <v>2</v>
      </c>
      <c r="BE104" s="31" t="s">
        <v>2</v>
      </c>
      <c r="BF104" s="33" t="s">
        <v>212</v>
      </c>
      <c r="BH104" s="26">
        <f>IF(AND(BB101="○",BC101="○"),1,0)</f>
        <v>1</v>
      </c>
      <c r="BI104" s="26">
        <f>IF(AND(BB101="○",BC101="×"),1,0)</f>
        <v>0</v>
      </c>
      <c r="BJ104" s="26">
        <f>IF(AND(BB101="×",BC101="○"),1,0)</f>
        <v>0</v>
      </c>
      <c r="BK104" s="26">
        <f>IF(AND(BB101="×",BC101="×"),1,0)</f>
        <v>0</v>
      </c>
    </row>
    <row r="105" spans="1:63" s="53" customFormat="1" ht="33.75" customHeight="1">
      <c r="A105" s="19">
        <v>28</v>
      </c>
      <c r="B105" s="46">
        <v>203</v>
      </c>
      <c r="C105" s="20">
        <v>81</v>
      </c>
      <c r="D105" s="56" t="s">
        <v>233</v>
      </c>
      <c r="E105" s="29">
        <v>38139</v>
      </c>
      <c r="F105" s="57" t="s">
        <v>458</v>
      </c>
      <c r="G105" s="54">
        <v>37412</v>
      </c>
      <c r="H105" s="22" t="s">
        <v>451</v>
      </c>
      <c r="I105" s="18"/>
      <c r="J105" s="59" t="s">
        <v>491</v>
      </c>
      <c r="K105" s="35">
        <v>3</v>
      </c>
      <c r="L105" s="35">
        <v>28204</v>
      </c>
      <c r="M105" s="35">
        <v>157</v>
      </c>
      <c r="N105" s="35" t="s">
        <v>207</v>
      </c>
      <c r="O105" s="35">
        <v>4</v>
      </c>
      <c r="P105" s="35">
        <v>2</v>
      </c>
      <c r="Q105" s="35">
        <v>28204</v>
      </c>
      <c r="R105" s="35">
        <v>52</v>
      </c>
      <c r="S105" s="35">
        <v>10</v>
      </c>
      <c r="T105" s="35"/>
      <c r="U105" s="35">
        <v>1</v>
      </c>
      <c r="V105" s="58" t="s">
        <v>6</v>
      </c>
      <c r="W105" s="35">
        <v>1</v>
      </c>
      <c r="X105" s="96">
        <v>9</v>
      </c>
      <c r="Y105" s="35">
        <v>0</v>
      </c>
      <c r="Z105" s="35"/>
      <c r="AA105" s="125">
        <v>1.2</v>
      </c>
      <c r="AB105" s="55">
        <v>68</v>
      </c>
      <c r="AC105" s="55">
        <v>65</v>
      </c>
      <c r="AD105" s="55"/>
      <c r="AE105" s="55"/>
      <c r="AF105" s="55"/>
      <c r="AG105" s="55">
        <v>69</v>
      </c>
      <c r="AH105" s="55">
        <v>65</v>
      </c>
      <c r="AI105" s="34" t="s">
        <v>490</v>
      </c>
      <c r="AJ105" s="35">
        <v>1</v>
      </c>
      <c r="AK105" s="35">
        <v>2</v>
      </c>
      <c r="AL105" s="35">
        <v>4</v>
      </c>
      <c r="AM105" s="35">
        <v>0</v>
      </c>
      <c r="AN105" s="35">
        <v>1</v>
      </c>
      <c r="AO105" s="35">
        <v>4</v>
      </c>
      <c r="AP105" s="35">
        <v>2</v>
      </c>
      <c r="AQ105" s="35">
        <v>10</v>
      </c>
      <c r="AR105" s="35">
        <v>2</v>
      </c>
      <c r="AS105" s="35"/>
      <c r="AT105" s="35"/>
      <c r="AU105" s="35"/>
      <c r="AV105" s="35"/>
      <c r="AW105" s="35"/>
      <c r="AX105" s="35"/>
      <c r="AY105" s="35"/>
      <c r="AZ105" s="35"/>
      <c r="BA105" s="35"/>
      <c r="BB105" s="31" t="str">
        <f t="shared" si="12"/>
        <v>○</v>
      </c>
      <c r="BC105" s="31" t="str">
        <f t="shared" si="13"/>
        <v>○</v>
      </c>
      <c r="BD105" s="58" t="s">
        <v>2</v>
      </c>
      <c r="BE105" s="58" t="s">
        <v>2</v>
      </c>
      <c r="BF105" s="33" t="s">
        <v>232</v>
      </c>
      <c r="BH105" s="26">
        <f>IF(AND(BB102="○",BC102="○"),1,0)</f>
        <v>0</v>
      </c>
      <c r="BI105" s="26">
        <f>IF(AND(BB102="○",BC102="×"),1,0)</f>
        <v>0</v>
      </c>
      <c r="BJ105" s="26">
        <f>IF(AND(BB102="×",BC102="○"),1,0)</f>
        <v>0</v>
      </c>
      <c r="BK105" s="26">
        <f>IF(AND(BB102="×",BC102="×"),1,0)</f>
        <v>1</v>
      </c>
    </row>
    <row r="106" spans="1:63" s="53" customFormat="1" ht="33.75" customHeight="1">
      <c r="A106" s="19">
        <v>28</v>
      </c>
      <c r="B106" s="46">
        <v>203</v>
      </c>
      <c r="C106" s="20">
        <v>82</v>
      </c>
      <c r="D106" s="56" t="s">
        <v>234</v>
      </c>
      <c r="E106" s="29">
        <v>38141</v>
      </c>
      <c r="F106" s="57" t="s">
        <v>221</v>
      </c>
      <c r="G106" s="54">
        <v>36681</v>
      </c>
      <c r="H106" s="22" t="s">
        <v>451</v>
      </c>
      <c r="I106" s="18"/>
      <c r="J106" s="59" t="s">
        <v>491</v>
      </c>
      <c r="K106" s="35">
        <v>3</v>
      </c>
      <c r="L106" s="35">
        <v>28204</v>
      </c>
      <c r="M106" s="35">
        <v>157</v>
      </c>
      <c r="N106" s="35" t="s">
        <v>207</v>
      </c>
      <c r="O106" s="35">
        <v>4</v>
      </c>
      <c r="P106" s="35">
        <v>2</v>
      </c>
      <c r="Q106" s="35">
        <v>28204</v>
      </c>
      <c r="R106" s="35">
        <v>52</v>
      </c>
      <c r="S106" s="35">
        <v>10</v>
      </c>
      <c r="T106" s="35"/>
      <c r="U106" s="35">
        <v>1</v>
      </c>
      <c r="V106" s="58" t="s">
        <v>6</v>
      </c>
      <c r="W106" s="35">
        <v>1</v>
      </c>
      <c r="X106" s="100">
        <v>13</v>
      </c>
      <c r="Y106" s="35">
        <v>0</v>
      </c>
      <c r="Z106" s="35"/>
      <c r="AA106" s="125">
        <v>1.5</v>
      </c>
      <c r="AB106" s="55">
        <v>67</v>
      </c>
      <c r="AC106" s="55">
        <v>64</v>
      </c>
      <c r="AD106" s="55"/>
      <c r="AE106" s="55"/>
      <c r="AF106" s="55"/>
      <c r="AG106" s="55">
        <v>68</v>
      </c>
      <c r="AH106" s="55">
        <v>63</v>
      </c>
      <c r="AI106" s="34" t="s">
        <v>490</v>
      </c>
      <c r="AJ106" s="35">
        <v>1</v>
      </c>
      <c r="AK106" s="35">
        <v>2</v>
      </c>
      <c r="AL106" s="35">
        <v>4</v>
      </c>
      <c r="AM106" s="35">
        <v>0</v>
      </c>
      <c r="AN106" s="35">
        <v>0</v>
      </c>
      <c r="AO106" s="35">
        <v>4</v>
      </c>
      <c r="AP106" s="35">
        <v>2</v>
      </c>
      <c r="AQ106" s="35">
        <v>10</v>
      </c>
      <c r="AR106" s="35">
        <v>2</v>
      </c>
      <c r="AS106" s="35"/>
      <c r="AT106" s="35"/>
      <c r="AU106" s="35"/>
      <c r="AV106" s="35"/>
      <c r="AW106" s="35"/>
      <c r="AX106" s="35"/>
      <c r="AY106" s="35"/>
      <c r="AZ106" s="35"/>
      <c r="BA106" s="35"/>
      <c r="BB106" s="31" t="str">
        <f t="shared" si="12"/>
        <v>○</v>
      </c>
      <c r="BC106" s="31" t="str">
        <f t="shared" si="13"/>
        <v>○</v>
      </c>
      <c r="BD106" s="58" t="s">
        <v>2</v>
      </c>
      <c r="BE106" s="58" t="s">
        <v>2</v>
      </c>
      <c r="BF106" s="33" t="s">
        <v>232</v>
      </c>
      <c r="BH106" s="26" t="e">
        <f>IF(AND(#REF!="○",#REF!="○"),1,0)</f>
        <v>#REF!</v>
      </c>
      <c r="BI106" s="26" t="e">
        <f>IF(AND(#REF!="○",#REF!="×"),1,0)</f>
        <v>#REF!</v>
      </c>
      <c r="BJ106" s="26" t="e">
        <f>IF(AND(#REF!="×",#REF!="○"),1,0)</f>
        <v>#REF!</v>
      </c>
      <c r="BK106" s="26" t="e">
        <f>IF(AND(#REF!="×",#REF!="×"),1,0)</f>
        <v>#REF!</v>
      </c>
    </row>
    <row r="107" spans="1:63" s="53" customFormat="1" ht="24" customHeight="1">
      <c r="A107" s="19">
        <v>28</v>
      </c>
      <c r="B107" s="46">
        <v>203</v>
      </c>
      <c r="C107" s="20">
        <v>83</v>
      </c>
      <c r="D107" s="56" t="s">
        <v>236</v>
      </c>
      <c r="E107" s="29">
        <v>38160</v>
      </c>
      <c r="F107" s="57" t="s">
        <v>379</v>
      </c>
      <c r="G107" s="54">
        <v>37420</v>
      </c>
      <c r="H107" s="35" t="s">
        <v>452</v>
      </c>
      <c r="I107" s="35"/>
      <c r="J107" s="96">
        <v>4</v>
      </c>
      <c r="K107" s="35">
        <v>3</v>
      </c>
      <c r="L107" s="35">
        <v>28204</v>
      </c>
      <c r="M107" s="35">
        <v>162</v>
      </c>
      <c r="N107" s="35"/>
      <c r="O107" s="35"/>
      <c r="P107" s="35"/>
      <c r="Q107" s="35"/>
      <c r="R107" s="35"/>
      <c r="S107" s="35">
        <v>4</v>
      </c>
      <c r="T107" s="35"/>
      <c r="U107" s="35">
        <v>1</v>
      </c>
      <c r="V107" s="58" t="s">
        <v>1</v>
      </c>
      <c r="W107" s="35">
        <v>1</v>
      </c>
      <c r="X107" s="35">
        <v>3.3</v>
      </c>
      <c r="Y107" s="35">
        <v>0</v>
      </c>
      <c r="Z107" s="35"/>
      <c r="AA107" s="125">
        <v>1.5</v>
      </c>
      <c r="AB107" s="55">
        <v>71</v>
      </c>
      <c r="AC107" s="55">
        <v>69</v>
      </c>
      <c r="AD107" s="55"/>
      <c r="AE107" s="55"/>
      <c r="AF107" s="55"/>
      <c r="AG107" s="55">
        <v>71</v>
      </c>
      <c r="AH107" s="55">
        <v>64</v>
      </c>
      <c r="AI107" s="35">
        <v>1</v>
      </c>
      <c r="AJ107" s="35">
        <v>0</v>
      </c>
      <c r="AK107" s="35">
        <v>0</v>
      </c>
      <c r="AL107" s="35">
        <v>3</v>
      </c>
      <c r="AM107" s="35">
        <v>0</v>
      </c>
      <c r="AN107" s="35">
        <v>0</v>
      </c>
      <c r="AO107" s="35">
        <v>4</v>
      </c>
      <c r="AP107" s="35">
        <v>2</v>
      </c>
      <c r="AQ107" s="35">
        <v>10</v>
      </c>
      <c r="AR107" s="35">
        <v>2</v>
      </c>
      <c r="AS107" s="35"/>
      <c r="AT107" s="35"/>
      <c r="AU107" s="35" t="s">
        <v>8</v>
      </c>
      <c r="AV107" s="35" t="s">
        <v>8</v>
      </c>
      <c r="AW107" s="35"/>
      <c r="AX107" s="35"/>
      <c r="AY107" s="35"/>
      <c r="AZ107" s="35"/>
      <c r="BA107" s="35"/>
      <c r="BB107" s="31" t="str">
        <f aca="true" t="shared" si="26" ref="BB107:BB167">IF(AB107&lt;=70.4,"○","×")</f>
        <v>×</v>
      </c>
      <c r="BC107" s="31" t="str">
        <f aca="true" t="shared" si="27" ref="BC107:BC167">IF(AC107&lt;=65.4,"○","×")</f>
        <v>×</v>
      </c>
      <c r="BD107" s="58" t="s">
        <v>162</v>
      </c>
      <c r="BE107" s="58" t="s">
        <v>162</v>
      </c>
      <c r="BF107" s="33" t="s">
        <v>232</v>
      </c>
      <c r="BH107" s="26" t="e">
        <f>IF(AND(#REF!="○",#REF!="○"),1,0)</f>
        <v>#REF!</v>
      </c>
      <c r="BI107" s="26" t="e">
        <f>IF(AND(#REF!="○",#REF!="×"),1,0)</f>
        <v>#REF!</v>
      </c>
      <c r="BJ107" s="26" t="e">
        <f>IF(AND(#REF!="×",#REF!="○"),1,0)</f>
        <v>#REF!</v>
      </c>
      <c r="BK107" s="26" t="e">
        <f>IF(AND(#REF!="×",#REF!="×"),1,0)</f>
        <v>#REF!</v>
      </c>
    </row>
    <row r="108" spans="1:63" s="53" customFormat="1" ht="24" customHeight="1">
      <c r="A108" s="19">
        <v>28</v>
      </c>
      <c r="B108" s="46">
        <v>203</v>
      </c>
      <c r="C108" s="20">
        <v>84</v>
      </c>
      <c r="D108" s="56" t="s">
        <v>449</v>
      </c>
      <c r="E108" s="29">
        <v>38195</v>
      </c>
      <c r="F108" s="57" t="s">
        <v>215</v>
      </c>
      <c r="G108" s="54"/>
      <c r="H108" s="35" t="s">
        <v>450</v>
      </c>
      <c r="I108" s="35"/>
      <c r="J108" s="96">
        <v>2</v>
      </c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58" t="s">
        <v>364</v>
      </c>
      <c r="W108" s="35"/>
      <c r="X108" s="35">
        <v>1.2</v>
      </c>
      <c r="Y108" s="35">
        <v>0</v>
      </c>
      <c r="Z108" s="35"/>
      <c r="AA108" s="125">
        <v>1.7</v>
      </c>
      <c r="AB108" s="55">
        <v>73</v>
      </c>
      <c r="AC108" s="55">
        <v>73</v>
      </c>
      <c r="AD108" s="55"/>
      <c r="AE108" s="55"/>
      <c r="AF108" s="55"/>
      <c r="AG108" s="55"/>
      <c r="AH108" s="55"/>
      <c r="AI108" s="35">
        <v>1</v>
      </c>
      <c r="AJ108" s="35"/>
      <c r="AK108" s="35"/>
      <c r="AL108" s="35">
        <v>2</v>
      </c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1" t="str">
        <f t="shared" si="26"/>
        <v>×</v>
      </c>
      <c r="BC108" s="31" t="str">
        <f t="shared" si="27"/>
        <v>×</v>
      </c>
      <c r="BD108" s="58" t="s">
        <v>162</v>
      </c>
      <c r="BE108" s="58" t="s">
        <v>162</v>
      </c>
      <c r="BF108" s="33" t="s">
        <v>232</v>
      </c>
      <c r="BH108" s="26" t="e">
        <f>IF(AND(#REF!="○",#REF!="○"),1,0)</f>
        <v>#REF!</v>
      </c>
      <c r="BI108" s="26" t="e">
        <f>IF(AND(#REF!="○",#REF!="×"),1,0)</f>
        <v>#REF!</v>
      </c>
      <c r="BJ108" s="26" t="e">
        <f>IF(AND(#REF!="×",#REF!="○"),1,0)</f>
        <v>#REF!</v>
      </c>
      <c r="BK108" s="26" t="e">
        <f>IF(AND(#REF!="×",#REF!="×"),1,0)</f>
        <v>#REF!</v>
      </c>
    </row>
    <row r="109" spans="1:63" s="53" customFormat="1" ht="24" customHeight="1">
      <c r="A109" s="19">
        <v>28</v>
      </c>
      <c r="B109" s="46"/>
      <c r="C109" s="20"/>
      <c r="D109" s="56" t="s">
        <v>602</v>
      </c>
      <c r="E109" s="29">
        <v>38328</v>
      </c>
      <c r="F109" s="57" t="s">
        <v>432</v>
      </c>
      <c r="G109" s="54"/>
      <c r="H109" s="35" t="s">
        <v>450</v>
      </c>
      <c r="I109" s="35"/>
      <c r="J109" s="96">
        <v>4</v>
      </c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58" t="s">
        <v>121</v>
      </c>
      <c r="W109" s="35"/>
      <c r="X109" s="35">
        <v>3.7</v>
      </c>
      <c r="Y109" s="35">
        <v>0</v>
      </c>
      <c r="Z109" s="35"/>
      <c r="AA109" s="125">
        <v>1.9</v>
      </c>
      <c r="AB109" s="55">
        <v>72</v>
      </c>
      <c r="AC109" s="55">
        <v>70</v>
      </c>
      <c r="AD109" s="55"/>
      <c r="AE109" s="55"/>
      <c r="AF109" s="55"/>
      <c r="AG109" s="55"/>
      <c r="AH109" s="55"/>
      <c r="AI109" s="35">
        <v>1</v>
      </c>
      <c r="AJ109" s="35"/>
      <c r="AK109" s="35"/>
      <c r="AL109" s="35">
        <v>3</v>
      </c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1" t="str">
        <f t="shared" si="26"/>
        <v>×</v>
      </c>
      <c r="BC109" s="31" t="str">
        <f t="shared" si="27"/>
        <v>×</v>
      </c>
      <c r="BD109" s="58" t="s">
        <v>162</v>
      </c>
      <c r="BE109" s="58" t="s">
        <v>162</v>
      </c>
      <c r="BF109" s="33" t="s">
        <v>232</v>
      </c>
      <c r="BH109" s="26"/>
      <c r="BI109" s="26"/>
      <c r="BJ109" s="26"/>
      <c r="BK109" s="26"/>
    </row>
    <row r="110" spans="1:63" s="53" customFormat="1" ht="24" customHeight="1">
      <c r="A110" s="19">
        <v>28</v>
      </c>
      <c r="B110" s="46">
        <v>204</v>
      </c>
      <c r="C110" s="20">
        <v>86</v>
      </c>
      <c r="D110" s="56" t="s">
        <v>455</v>
      </c>
      <c r="E110" s="29">
        <v>38245</v>
      </c>
      <c r="F110" s="57" t="s">
        <v>409</v>
      </c>
      <c r="G110" s="54">
        <v>37511</v>
      </c>
      <c r="H110" s="35" t="s">
        <v>237</v>
      </c>
      <c r="I110" s="35">
        <v>342</v>
      </c>
      <c r="J110" s="96">
        <v>4</v>
      </c>
      <c r="K110" s="35">
        <v>4</v>
      </c>
      <c r="L110" s="35">
        <v>28204</v>
      </c>
      <c r="M110" s="35">
        <v>755</v>
      </c>
      <c r="N110" s="35" t="s">
        <v>8</v>
      </c>
      <c r="O110" s="35"/>
      <c r="P110" s="35"/>
      <c r="Q110" s="35"/>
      <c r="R110" s="35"/>
      <c r="S110" s="35">
        <v>4</v>
      </c>
      <c r="T110" s="35"/>
      <c r="U110" s="35">
        <v>1</v>
      </c>
      <c r="V110" s="58" t="s">
        <v>7</v>
      </c>
      <c r="W110" s="35">
        <v>1</v>
      </c>
      <c r="X110" s="35">
        <v>7.4</v>
      </c>
      <c r="Y110" s="35">
        <v>0</v>
      </c>
      <c r="Z110" s="35"/>
      <c r="AA110" s="125">
        <v>3.3</v>
      </c>
      <c r="AB110" s="55">
        <v>65</v>
      </c>
      <c r="AC110" s="55">
        <v>63</v>
      </c>
      <c r="AD110" s="55"/>
      <c r="AE110" s="55"/>
      <c r="AF110" s="55"/>
      <c r="AG110" s="55">
        <v>63</v>
      </c>
      <c r="AH110" s="55">
        <v>53</v>
      </c>
      <c r="AI110" s="35">
        <v>1</v>
      </c>
      <c r="AJ110" s="35">
        <v>0</v>
      </c>
      <c r="AK110" s="35">
        <v>2</v>
      </c>
      <c r="AL110" s="35">
        <v>2</v>
      </c>
      <c r="AM110" s="35">
        <v>0</v>
      </c>
      <c r="AN110" s="35">
        <v>0</v>
      </c>
      <c r="AO110" s="35">
        <v>4</v>
      </c>
      <c r="AP110" s="35">
        <v>2</v>
      </c>
      <c r="AQ110" s="35">
        <v>10</v>
      </c>
      <c r="AR110" s="35">
        <v>2</v>
      </c>
      <c r="AS110" s="35"/>
      <c r="AT110" s="35"/>
      <c r="AU110" s="35"/>
      <c r="AV110" s="35"/>
      <c r="AW110" s="35"/>
      <c r="AX110" s="35"/>
      <c r="AY110" s="35"/>
      <c r="AZ110" s="35"/>
      <c r="BA110" s="35"/>
      <c r="BB110" s="31" t="str">
        <f t="shared" si="26"/>
        <v>○</v>
      </c>
      <c r="BC110" s="31" t="str">
        <f t="shared" si="27"/>
        <v>○</v>
      </c>
      <c r="BD110" s="58" t="s">
        <v>202</v>
      </c>
      <c r="BE110" s="58" t="s">
        <v>202</v>
      </c>
      <c r="BF110" s="33" t="s">
        <v>232</v>
      </c>
      <c r="BH110" s="26">
        <f>IF(AND(BB103="○",BC103="○"),1,0)</f>
        <v>0</v>
      </c>
      <c r="BI110" s="26">
        <f>IF(AND(BB103="○",BC103="×"),1,0)</f>
        <v>1</v>
      </c>
      <c r="BJ110" s="26">
        <f>IF(AND(BB103="×",BC103="○"),1,0)</f>
        <v>0</v>
      </c>
      <c r="BK110" s="26">
        <f>IF(AND(BB103="×",BC103="×"),1,0)</f>
        <v>0</v>
      </c>
    </row>
    <row r="111" spans="1:63" s="53" customFormat="1" ht="24" customHeight="1">
      <c r="A111" s="19">
        <v>28</v>
      </c>
      <c r="B111" s="46">
        <v>204</v>
      </c>
      <c r="C111" s="20">
        <v>85</v>
      </c>
      <c r="D111" s="56" t="s">
        <v>238</v>
      </c>
      <c r="E111" s="29">
        <v>38181</v>
      </c>
      <c r="F111" s="57" t="s">
        <v>226</v>
      </c>
      <c r="G111" s="54">
        <v>37442</v>
      </c>
      <c r="H111" s="64" t="s">
        <v>239</v>
      </c>
      <c r="I111" s="64">
        <v>340</v>
      </c>
      <c r="J111" s="96">
        <v>4</v>
      </c>
      <c r="K111" s="35">
        <v>4</v>
      </c>
      <c r="L111" s="35">
        <v>28204</v>
      </c>
      <c r="M111" s="35">
        <v>753</v>
      </c>
      <c r="N111" s="35"/>
      <c r="O111" s="35"/>
      <c r="P111" s="35"/>
      <c r="Q111" s="35"/>
      <c r="R111" s="35"/>
      <c r="S111" s="35">
        <v>4</v>
      </c>
      <c r="T111" s="35"/>
      <c r="U111" s="35">
        <v>1</v>
      </c>
      <c r="V111" s="58" t="s">
        <v>7</v>
      </c>
      <c r="W111" s="35">
        <v>1</v>
      </c>
      <c r="X111" s="35">
        <v>6.8</v>
      </c>
      <c r="Y111" s="35">
        <v>0</v>
      </c>
      <c r="Z111" s="35"/>
      <c r="AA111" s="125">
        <v>3.3</v>
      </c>
      <c r="AB111" s="55">
        <v>65</v>
      </c>
      <c r="AC111" s="55">
        <v>56</v>
      </c>
      <c r="AD111" s="55"/>
      <c r="AE111" s="55"/>
      <c r="AF111" s="55"/>
      <c r="AG111" s="55">
        <v>62</v>
      </c>
      <c r="AH111" s="55">
        <v>48</v>
      </c>
      <c r="AI111" s="35">
        <v>1</v>
      </c>
      <c r="AJ111" s="35">
        <v>0</v>
      </c>
      <c r="AK111" s="35">
        <v>2</v>
      </c>
      <c r="AL111" s="35">
        <v>2</v>
      </c>
      <c r="AM111" s="35">
        <v>0</v>
      </c>
      <c r="AN111" s="35">
        <v>0</v>
      </c>
      <c r="AO111" s="35">
        <v>4</v>
      </c>
      <c r="AP111" s="35">
        <v>2</v>
      </c>
      <c r="AQ111" s="35">
        <v>10</v>
      </c>
      <c r="AR111" s="35">
        <v>2</v>
      </c>
      <c r="AS111" s="35"/>
      <c r="AT111" s="35"/>
      <c r="AU111" s="35"/>
      <c r="AV111" s="35"/>
      <c r="AW111" s="35"/>
      <c r="AX111" s="35"/>
      <c r="AY111" s="35"/>
      <c r="AZ111" s="35"/>
      <c r="BA111" s="35"/>
      <c r="BB111" s="31" t="str">
        <f t="shared" si="26"/>
        <v>○</v>
      </c>
      <c r="BC111" s="31" t="str">
        <f t="shared" si="27"/>
        <v>○</v>
      </c>
      <c r="BD111" s="58" t="s">
        <v>240</v>
      </c>
      <c r="BE111" s="58" t="s">
        <v>240</v>
      </c>
      <c r="BF111" s="33" t="s">
        <v>232</v>
      </c>
      <c r="BH111" s="26">
        <f>IF(AND(BB104="○",BC104="○"),1,0)</f>
        <v>1</v>
      </c>
      <c r="BI111" s="26">
        <f>IF(AND(BB104="○",BC104="×"),1,0)</f>
        <v>0</v>
      </c>
      <c r="BJ111" s="26">
        <f>IF(AND(BB104="×",BC104="○"),1,0)</f>
        <v>0</v>
      </c>
      <c r="BK111" s="26">
        <f>IF(AND(BB104="×",BC104="×"),1,0)</f>
        <v>0</v>
      </c>
    </row>
    <row r="112" spans="1:63" s="53" customFormat="1" ht="24" customHeight="1">
      <c r="A112" s="19">
        <v>28</v>
      </c>
      <c r="B112" s="46">
        <v>204</v>
      </c>
      <c r="C112" s="20">
        <v>87</v>
      </c>
      <c r="D112" s="56" t="s">
        <v>241</v>
      </c>
      <c r="E112" s="29">
        <v>38287</v>
      </c>
      <c r="F112" s="57" t="s">
        <v>215</v>
      </c>
      <c r="G112" s="54">
        <v>37559</v>
      </c>
      <c r="H112" s="35" t="s">
        <v>242</v>
      </c>
      <c r="I112" s="35">
        <v>343</v>
      </c>
      <c r="J112" s="96">
        <v>2</v>
      </c>
      <c r="K112" s="35">
        <v>4</v>
      </c>
      <c r="L112" s="35">
        <v>28204</v>
      </c>
      <c r="M112" s="35">
        <v>756</v>
      </c>
      <c r="N112" s="35"/>
      <c r="O112" s="35"/>
      <c r="P112" s="35"/>
      <c r="Q112" s="35"/>
      <c r="R112" s="35"/>
      <c r="S112" s="35">
        <v>2</v>
      </c>
      <c r="T112" s="35"/>
      <c r="U112" s="35">
        <v>1</v>
      </c>
      <c r="V112" s="58" t="s">
        <v>6</v>
      </c>
      <c r="W112" s="35">
        <v>1</v>
      </c>
      <c r="X112" s="35">
        <v>7.2</v>
      </c>
      <c r="Y112" s="35">
        <v>0</v>
      </c>
      <c r="Z112" s="35">
        <v>3</v>
      </c>
      <c r="AA112" s="125">
        <v>3.3</v>
      </c>
      <c r="AB112" s="55">
        <v>63</v>
      </c>
      <c r="AC112" s="55">
        <v>57</v>
      </c>
      <c r="AD112" s="55"/>
      <c r="AE112" s="55"/>
      <c r="AF112" s="55"/>
      <c r="AG112" s="55">
        <v>61</v>
      </c>
      <c r="AH112" s="55">
        <v>51</v>
      </c>
      <c r="AI112" s="35">
        <v>1</v>
      </c>
      <c r="AJ112" s="35">
        <v>0</v>
      </c>
      <c r="AK112" s="35">
        <v>2</v>
      </c>
      <c r="AL112" s="35">
        <v>5</v>
      </c>
      <c r="AM112" s="35">
        <v>0</v>
      </c>
      <c r="AN112" s="35">
        <v>0</v>
      </c>
      <c r="AO112" s="35">
        <v>4</v>
      </c>
      <c r="AP112" s="35">
        <v>2</v>
      </c>
      <c r="AQ112" s="35">
        <v>10</v>
      </c>
      <c r="AR112" s="35">
        <v>2</v>
      </c>
      <c r="AS112" s="35"/>
      <c r="AT112" s="35"/>
      <c r="AU112" s="35"/>
      <c r="AV112" s="35"/>
      <c r="AW112" s="35"/>
      <c r="AX112" s="35"/>
      <c r="AY112" s="35"/>
      <c r="AZ112" s="35"/>
      <c r="BA112" s="35"/>
      <c r="BB112" s="31" t="str">
        <f t="shared" si="26"/>
        <v>○</v>
      </c>
      <c r="BC112" s="31" t="str">
        <f t="shared" si="27"/>
        <v>○</v>
      </c>
      <c r="BD112" s="58" t="s">
        <v>243</v>
      </c>
      <c r="BE112" s="58" t="s">
        <v>243</v>
      </c>
      <c r="BF112" s="33" t="s">
        <v>232</v>
      </c>
      <c r="BH112" s="26">
        <f>IF(AND(BB105="○",BC105="○"),1,0)</f>
        <v>1</v>
      </c>
      <c r="BI112" s="26">
        <f>IF(AND(BB105="○",BC105="×"),1,0)</f>
        <v>0</v>
      </c>
      <c r="BJ112" s="26">
        <f>IF(AND(BB105="×",BC105="○"),1,0)</f>
        <v>0</v>
      </c>
      <c r="BK112" s="26">
        <f>IF(AND(BB105="×",BC105="×"),1,0)</f>
        <v>0</v>
      </c>
    </row>
    <row r="113" spans="1:63" s="53" customFormat="1" ht="24" customHeight="1">
      <c r="A113" s="19">
        <v>28</v>
      </c>
      <c r="B113" s="19">
        <v>204</v>
      </c>
      <c r="C113" s="20">
        <v>88</v>
      </c>
      <c r="D113" s="56" t="s">
        <v>245</v>
      </c>
      <c r="E113" s="29">
        <v>38224</v>
      </c>
      <c r="F113" s="57" t="s">
        <v>605</v>
      </c>
      <c r="G113" s="54">
        <v>37370</v>
      </c>
      <c r="H113" s="35" t="s">
        <v>622</v>
      </c>
      <c r="I113" s="35">
        <v>82</v>
      </c>
      <c r="J113" s="96">
        <v>2</v>
      </c>
      <c r="K113" s="35">
        <v>4</v>
      </c>
      <c r="L113" s="35">
        <v>28204</v>
      </c>
      <c r="M113" s="35">
        <v>7404</v>
      </c>
      <c r="N113" s="35"/>
      <c r="O113" s="35"/>
      <c r="P113" s="35"/>
      <c r="Q113" s="35"/>
      <c r="R113" s="35"/>
      <c r="S113" s="35">
        <v>2</v>
      </c>
      <c r="T113" s="35"/>
      <c r="U113" s="35">
        <v>1</v>
      </c>
      <c r="V113" s="58" t="s">
        <v>1</v>
      </c>
      <c r="W113" s="35">
        <v>1</v>
      </c>
      <c r="X113" s="96">
        <v>4</v>
      </c>
      <c r="Y113" s="35">
        <v>0</v>
      </c>
      <c r="Z113" s="35">
        <v>25</v>
      </c>
      <c r="AA113" s="125">
        <v>3.3</v>
      </c>
      <c r="AB113" s="55">
        <v>65</v>
      </c>
      <c r="AC113" s="55">
        <v>59</v>
      </c>
      <c r="AD113" s="55"/>
      <c r="AE113" s="55"/>
      <c r="AF113" s="55"/>
      <c r="AG113" s="55">
        <v>64</v>
      </c>
      <c r="AH113" s="55">
        <v>51</v>
      </c>
      <c r="AI113" s="35">
        <v>1</v>
      </c>
      <c r="AJ113" s="35">
        <v>0</v>
      </c>
      <c r="AK113" s="35">
        <v>0</v>
      </c>
      <c r="AL113" s="35">
        <v>7</v>
      </c>
      <c r="AM113" s="35">
        <v>0</v>
      </c>
      <c r="AN113" s="35">
        <v>0</v>
      </c>
      <c r="AO113" s="35">
        <v>4</v>
      </c>
      <c r="AP113" s="35">
        <v>2</v>
      </c>
      <c r="AQ113" s="35">
        <v>10</v>
      </c>
      <c r="AR113" s="35">
        <v>2</v>
      </c>
      <c r="AS113" s="35"/>
      <c r="AT113" s="35"/>
      <c r="AU113" s="35"/>
      <c r="AV113" s="35"/>
      <c r="AW113" s="35"/>
      <c r="AX113" s="35"/>
      <c r="AY113" s="35"/>
      <c r="AZ113" s="35"/>
      <c r="BA113" s="35"/>
      <c r="BB113" s="31" t="str">
        <f>IF(AB113&lt;=70.4,"○","×")</f>
        <v>○</v>
      </c>
      <c r="BC113" s="31" t="str">
        <f>IF(AC113&lt;=65.4,"○","×")</f>
        <v>○</v>
      </c>
      <c r="BD113" s="58" t="s">
        <v>162</v>
      </c>
      <c r="BE113" s="58" t="s">
        <v>162</v>
      </c>
      <c r="BF113" s="33" t="s">
        <v>232</v>
      </c>
      <c r="BH113" s="26">
        <f>IF(AND(BB106="○",BC106="○"),1,0)</f>
        <v>1</v>
      </c>
      <c r="BI113" s="26">
        <f>IF(AND(BB106="○",BC106="×"),1,0)</f>
        <v>0</v>
      </c>
      <c r="BJ113" s="26">
        <f>IF(AND(BB106="×",BC106="○"),1,0)</f>
        <v>0</v>
      </c>
      <c r="BK113" s="26">
        <f>IF(AND(BB106="×",BC106="×"),1,0)</f>
        <v>0</v>
      </c>
    </row>
    <row r="114" spans="1:63" s="53" customFormat="1" ht="24" customHeight="1">
      <c r="A114" s="19">
        <v>28</v>
      </c>
      <c r="B114" s="46">
        <v>204</v>
      </c>
      <c r="C114" s="20">
        <v>89</v>
      </c>
      <c r="D114" s="65" t="s">
        <v>244</v>
      </c>
      <c r="E114" s="29">
        <v>38419</v>
      </c>
      <c r="F114" s="57" t="s">
        <v>369</v>
      </c>
      <c r="G114" s="48">
        <v>37518</v>
      </c>
      <c r="H114" s="50" t="s">
        <v>622</v>
      </c>
      <c r="I114" s="50">
        <v>82</v>
      </c>
      <c r="J114" s="96">
        <v>2</v>
      </c>
      <c r="K114" s="35">
        <v>4</v>
      </c>
      <c r="L114" s="35">
        <v>28204</v>
      </c>
      <c r="M114" s="35">
        <v>7406</v>
      </c>
      <c r="N114" s="35"/>
      <c r="O114" s="35"/>
      <c r="P114" s="35"/>
      <c r="Q114" s="35"/>
      <c r="R114" s="35"/>
      <c r="S114" s="35">
        <v>2</v>
      </c>
      <c r="T114" s="35"/>
      <c r="U114" s="35">
        <v>1</v>
      </c>
      <c r="V114" s="58" t="s">
        <v>7</v>
      </c>
      <c r="W114" s="35">
        <v>1</v>
      </c>
      <c r="X114" s="96">
        <v>2</v>
      </c>
      <c r="Y114" s="35">
        <v>0</v>
      </c>
      <c r="Z114" s="35"/>
      <c r="AA114" s="151" t="s">
        <v>424</v>
      </c>
      <c r="AB114" s="55">
        <v>70</v>
      </c>
      <c r="AC114" s="55">
        <v>63</v>
      </c>
      <c r="AD114" s="55"/>
      <c r="AE114" s="55"/>
      <c r="AF114" s="55"/>
      <c r="AG114" s="55">
        <v>66</v>
      </c>
      <c r="AH114" s="55">
        <v>54</v>
      </c>
      <c r="AI114" s="35">
        <v>1</v>
      </c>
      <c r="AJ114" s="35">
        <v>0</v>
      </c>
      <c r="AK114" s="35">
        <v>0</v>
      </c>
      <c r="AL114" s="35">
        <v>1</v>
      </c>
      <c r="AM114" s="35">
        <v>0</v>
      </c>
      <c r="AN114" s="35">
        <v>0</v>
      </c>
      <c r="AO114" s="35">
        <v>4</v>
      </c>
      <c r="AP114" s="35">
        <v>2</v>
      </c>
      <c r="AQ114" s="35">
        <v>10</v>
      </c>
      <c r="AR114" s="35">
        <v>2</v>
      </c>
      <c r="AS114" s="35"/>
      <c r="AT114" s="35"/>
      <c r="AU114" s="35"/>
      <c r="AV114" s="35"/>
      <c r="AW114" s="35"/>
      <c r="AX114" s="35"/>
      <c r="AY114" s="35"/>
      <c r="AZ114" s="35"/>
      <c r="BA114" s="35"/>
      <c r="BB114" s="31" t="str">
        <f t="shared" si="26"/>
        <v>○</v>
      </c>
      <c r="BC114" s="31" t="str">
        <f t="shared" si="27"/>
        <v>○</v>
      </c>
      <c r="BD114" s="58" t="s">
        <v>162</v>
      </c>
      <c r="BE114" s="58" t="s">
        <v>162</v>
      </c>
      <c r="BF114" s="33" t="s">
        <v>232</v>
      </c>
      <c r="BH114" s="26">
        <f>IF(AND(BB107="○",BC107="○"),1,0)</f>
        <v>0</v>
      </c>
      <c r="BI114" s="26">
        <f>IF(AND(BB107="○",BC107="×"),1,0)</f>
        <v>0</v>
      </c>
      <c r="BJ114" s="26">
        <f>IF(AND(BB107="×",BC107="○"),1,0)</f>
        <v>0</v>
      </c>
      <c r="BK114" s="26">
        <f>IF(AND(BB107="×",BC107="×"),1,0)</f>
        <v>1</v>
      </c>
    </row>
    <row r="115" spans="1:63" s="53" customFormat="1" ht="24" customHeight="1">
      <c r="A115" s="19"/>
      <c r="B115" s="46"/>
      <c r="C115" s="20"/>
      <c r="D115" s="65" t="s">
        <v>623</v>
      </c>
      <c r="E115" s="29">
        <v>38971</v>
      </c>
      <c r="F115" s="57" t="s">
        <v>206</v>
      </c>
      <c r="G115" s="113"/>
      <c r="H115" s="50" t="s">
        <v>621</v>
      </c>
      <c r="I115" s="110"/>
      <c r="J115" s="96">
        <v>2</v>
      </c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58" t="s">
        <v>364</v>
      </c>
      <c r="W115" s="35"/>
      <c r="X115" s="96">
        <v>1.5</v>
      </c>
      <c r="Y115" s="35">
        <v>0</v>
      </c>
      <c r="Z115" s="35"/>
      <c r="AA115" s="151">
        <v>2</v>
      </c>
      <c r="AB115" s="55">
        <v>68</v>
      </c>
      <c r="AC115" s="55">
        <v>63</v>
      </c>
      <c r="AD115" s="55"/>
      <c r="AE115" s="55"/>
      <c r="AF115" s="55"/>
      <c r="AG115" s="55"/>
      <c r="AH115" s="55"/>
      <c r="AI115" s="35">
        <v>1</v>
      </c>
      <c r="AJ115" s="35"/>
      <c r="AK115" s="35"/>
      <c r="AL115" s="35">
        <v>2</v>
      </c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1" t="str">
        <f t="shared" si="26"/>
        <v>○</v>
      </c>
      <c r="BC115" s="31" t="str">
        <f t="shared" si="27"/>
        <v>○</v>
      </c>
      <c r="BD115" s="58" t="s">
        <v>162</v>
      </c>
      <c r="BE115" s="58" t="s">
        <v>162</v>
      </c>
      <c r="BF115" s="33" t="s">
        <v>232</v>
      </c>
      <c r="BH115" s="26"/>
      <c r="BI115" s="26"/>
      <c r="BJ115" s="26"/>
      <c r="BK115" s="26"/>
    </row>
    <row r="116" spans="1:63" s="53" customFormat="1" ht="24" customHeight="1" thickBot="1">
      <c r="A116" s="19">
        <v>28</v>
      </c>
      <c r="B116" s="46">
        <v>204</v>
      </c>
      <c r="C116" s="20">
        <v>91</v>
      </c>
      <c r="D116" s="56" t="s">
        <v>246</v>
      </c>
      <c r="E116" s="29">
        <v>38097</v>
      </c>
      <c r="F116" s="57" t="s">
        <v>606</v>
      </c>
      <c r="G116" s="69">
        <v>37398</v>
      </c>
      <c r="H116" s="35" t="s">
        <v>15</v>
      </c>
      <c r="I116" s="49"/>
      <c r="J116" s="96">
        <v>4</v>
      </c>
      <c r="K116" s="35">
        <v>5</v>
      </c>
      <c r="L116" s="35">
        <v>28204</v>
      </c>
      <c r="M116" s="35">
        <v>0</v>
      </c>
      <c r="N116" s="35"/>
      <c r="O116" s="35"/>
      <c r="P116" s="35"/>
      <c r="Q116" s="35"/>
      <c r="R116" s="35"/>
      <c r="S116" s="35">
        <v>4</v>
      </c>
      <c r="T116" s="35"/>
      <c r="U116" s="35">
        <v>1</v>
      </c>
      <c r="V116" s="58" t="s">
        <v>7</v>
      </c>
      <c r="W116" s="35">
        <v>1</v>
      </c>
      <c r="X116" s="35">
        <v>3.5</v>
      </c>
      <c r="Y116" s="35">
        <v>0</v>
      </c>
      <c r="Z116" s="35" t="s">
        <v>16</v>
      </c>
      <c r="AA116" s="125">
        <v>3.3</v>
      </c>
      <c r="AB116" s="55">
        <v>69</v>
      </c>
      <c r="AC116" s="55">
        <v>64</v>
      </c>
      <c r="AD116" s="55"/>
      <c r="AE116" s="55"/>
      <c r="AF116" s="55"/>
      <c r="AG116" s="55">
        <v>63</v>
      </c>
      <c r="AH116" s="55">
        <v>52</v>
      </c>
      <c r="AI116" s="35">
        <v>1</v>
      </c>
      <c r="AJ116" s="35">
        <v>0</v>
      </c>
      <c r="AK116" s="35">
        <v>0</v>
      </c>
      <c r="AL116" s="35">
        <v>2</v>
      </c>
      <c r="AM116" s="35">
        <v>0</v>
      </c>
      <c r="AN116" s="35">
        <v>0</v>
      </c>
      <c r="AO116" s="35">
        <v>4</v>
      </c>
      <c r="AP116" s="35">
        <v>2</v>
      </c>
      <c r="AQ116" s="35">
        <v>10</v>
      </c>
      <c r="AR116" s="35">
        <v>2</v>
      </c>
      <c r="AS116" s="35"/>
      <c r="AT116" s="35"/>
      <c r="AU116" s="35"/>
      <c r="AV116" s="35"/>
      <c r="AW116" s="35"/>
      <c r="AX116" s="35"/>
      <c r="AY116" s="35"/>
      <c r="AZ116" s="35"/>
      <c r="BA116" s="35"/>
      <c r="BB116" s="31" t="str">
        <f t="shared" si="26"/>
        <v>○</v>
      </c>
      <c r="BC116" s="31" t="str">
        <f t="shared" si="27"/>
        <v>○</v>
      </c>
      <c r="BD116" s="58" t="s">
        <v>2</v>
      </c>
      <c r="BE116" s="58" t="s">
        <v>2</v>
      </c>
      <c r="BF116" s="33" t="s">
        <v>232</v>
      </c>
      <c r="BH116" s="26">
        <f>IF(AND(BB110="○",BC110="○"),1,0)</f>
        <v>1</v>
      </c>
      <c r="BI116" s="26">
        <f>IF(AND(BB110="○",BC110="×"),1,0)</f>
        <v>0</v>
      </c>
      <c r="BJ116" s="26">
        <f>IF(AND(BB110="×",BC110="○"),1,0)</f>
        <v>0</v>
      </c>
      <c r="BK116" s="26">
        <f>IF(AND(BB110="×",BC110="×"),1,0)</f>
        <v>0</v>
      </c>
    </row>
    <row r="117" spans="1:63" s="53" customFormat="1" ht="24" customHeight="1">
      <c r="A117" s="19">
        <v>28</v>
      </c>
      <c r="B117" s="46">
        <v>204</v>
      </c>
      <c r="C117" s="20">
        <v>92</v>
      </c>
      <c r="D117" s="65" t="s">
        <v>247</v>
      </c>
      <c r="E117" s="29">
        <v>38391</v>
      </c>
      <c r="F117" s="57" t="s">
        <v>369</v>
      </c>
      <c r="G117" s="54">
        <v>37657</v>
      </c>
      <c r="H117" s="50" t="s">
        <v>17</v>
      </c>
      <c r="I117" s="50"/>
      <c r="J117" s="96">
        <v>4</v>
      </c>
      <c r="K117" s="35">
        <v>5</v>
      </c>
      <c r="L117" s="35">
        <v>28204</v>
      </c>
      <c r="M117" s="35">
        <v>0</v>
      </c>
      <c r="N117" s="35"/>
      <c r="O117" s="35"/>
      <c r="P117" s="35"/>
      <c r="Q117" s="35"/>
      <c r="R117" s="35"/>
      <c r="S117" s="35">
        <v>4</v>
      </c>
      <c r="T117" s="35"/>
      <c r="U117" s="35">
        <v>1</v>
      </c>
      <c r="V117" s="58" t="s">
        <v>6</v>
      </c>
      <c r="W117" s="35">
        <v>1</v>
      </c>
      <c r="X117" s="96">
        <v>7</v>
      </c>
      <c r="Y117" s="35">
        <v>0</v>
      </c>
      <c r="Z117" s="35">
        <v>6</v>
      </c>
      <c r="AA117" s="125">
        <v>3.3</v>
      </c>
      <c r="AB117" s="55">
        <v>69</v>
      </c>
      <c r="AC117" s="55">
        <v>64</v>
      </c>
      <c r="AD117" s="55"/>
      <c r="AE117" s="55"/>
      <c r="AF117" s="55"/>
      <c r="AG117" s="55">
        <v>65</v>
      </c>
      <c r="AH117" s="55">
        <v>55</v>
      </c>
      <c r="AI117" s="35">
        <v>1</v>
      </c>
      <c r="AJ117" s="35">
        <v>0</v>
      </c>
      <c r="AK117" s="35">
        <v>2</v>
      </c>
      <c r="AL117" s="35">
        <v>5</v>
      </c>
      <c r="AM117" s="35">
        <v>0</v>
      </c>
      <c r="AN117" s="35">
        <v>0</v>
      </c>
      <c r="AO117" s="35">
        <v>4</v>
      </c>
      <c r="AP117" s="35">
        <v>2</v>
      </c>
      <c r="AQ117" s="35">
        <v>10</v>
      </c>
      <c r="AR117" s="35">
        <v>2</v>
      </c>
      <c r="AS117" s="35"/>
      <c r="AT117" s="35"/>
      <c r="AU117" s="35"/>
      <c r="AV117" s="35"/>
      <c r="AW117" s="35"/>
      <c r="AX117" s="35"/>
      <c r="AY117" s="35"/>
      <c r="AZ117" s="35"/>
      <c r="BA117" s="35"/>
      <c r="BB117" s="31" t="str">
        <f t="shared" si="26"/>
        <v>○</v>
      </c>
      <c r="BC117" s="31" t="str">
        <f t="shared" si="27"/>
        <v>○</v>
      </c>
      <c r="BD117" s="58" t="s">
        <v>2</v>
      </c>
      <c r="BE117" s="58" t="s">
        <v>2</v>
      </c>
      <c r="BF117" s="33" t="s">
        <v>232</v>
      </c>
      <c r="BH117" s="26">
        <f>IF(AND(BB111="○",BC111="○"),1,0)</f>
        <v>1</v>
      </c>
      <c r="BI117" s="26">
        <f>IF(AND(BB111="○",BC111="×"),1,0)</f>
        <v>0</v>
      </c>
      <c r="BJ117" s="26">
        <f>IF(AND(BB111="×",BC111="○"),1,0)</f>
        <v>0</v>
      </c>
      <c r="BK117" s="26">
        <f>IF(AND(BB111="×",BC111="×"),1,0)</f>
        <v>0</v>
      </c>
    </row>
    <row r="118" spans="1:63" s="53" customFormat="1" ht="24" customHeight="1">
      <c r="A118" s="19">
        <v>28</v>
      </c>
      <c r="B118" s="46">
        <v>204</v>
      </c>
      <c r="C118" s="20">
        <v>93</v>
      </c>
      <c r="D118" s="28" t="s">
        <v>423</v>
      </c>
      <c r="E118" s="29">
        <v>38300</v>
      </c>
      <c r="F118" s="57" t="s">
        <v>368</v>
      </c>
      <c r="G118" s="63">
        <v>37587</v>
      </c>
      <c r="H118" s="23" t="s">
        <v>248</v>
      </c>
      <c r="I118" s="23"/>
      <c r="J118" s="36">
        <v>4</v>
      </c>
      <c r="K118" s="23">
        <v>5</v>
      </c>
      <c r="L118" s="35">
        <v>28204</v>
      </c>
      <c r="M118" s="23">
        <v>0</v>
      </c>
      <c r="N118" s="23"/>
      <c r="O118" s="23"/>
      <c r="P118" s="23"/>
      <c r="Q118" s="23"/>
      <c r="R118" s="23"/>
      <c r="S118" s="23">
        <v>4</v>
      </c>
      <c r="T118" s="23"/>
      <c r="U118" s="23">
        <v>1</v>
      </c>
      <c r="V118" s="31" t="s">
        <v>7</v>
      </c>
      <c r="W118" s="23">
        <v>1</v>
      </c>
      <c r="X118" s="23">
        <v>7.3</v>
      </c>
      <c r="Y118" s="23">
        <v>0</v>
      </c>
      <c r="Z118" s="23"/>
      <c r="AA118" s="117">
        <v>3.3</v>
      </c>
      <c r="AB118" s="61">
        <v>68</v>
      </c>
      <c r="AC118" s="61">
        <v>64</v>
      </c>
      <c r="AD118" s="61"/>
      <c r="AE118" s="61"/>
      <c r="AF118" s="61"/>
      <c r="AG118" s="61">
        <v>66</v>
      </c>
      <c r="AH118" s="61">
        <v>56</v>
      </c>
      <c r="AI118" s="23">
        <v>1</v>
      </c>
      <c r="AJ118" s="23">
        <v>0</v>
      </c>
      <c r="AK118" s="23">
        <v>0</v>
      </c>
      <c r="AL118" s="23">
        <v>2</v>
      </c>
      <c r="AM118" s="23">
        <v>0</v>
      </c>
      <c r="AN118" s="23">
        <v>0</v>
      </c>
      <c r="AO118" s="23">
        <v>4</v>
      </c>
      <c r="AP118" s="35">
        <v>2</v>
      </c>
      <c r="AQ118" s="35">
        <v>10</v>
      </c>
      <c r="AR118" s="23">
        <v>2</v>
      </c>
      <c r="AS118" s="23"/>
      <c r="AT118" s="23"/>
      <c r="AU118" s="23"/>
      <c r="AV118" s="23"/>
      <c r="AW118" s="23"/>
      <c r="AX118" s="23"/>
      <c r="AY118" s="23"/>
      <c r="AZ118" s="23"/>
      <c r="BA118" s="24"/>
      <c r="BB118" s="31" t="str">
        <f t="shared" si="26"/>
        <v>○</v>
      </c>
      <c r="BC118" s="31" t="str">
        <f t="shared" si="27"/>
        <v>○</v>
      </c>
      <c r="BD118" s="58" t="s">
        <v>162</v>
      </c>
      <c r="BE118" s="58" t="s">
        <v>162</v>
      </c>
      <c r="BF118" s="33" t="s">
        <v>232</v>
      </c>
      <c r="BH118" s="26">
        <f>IF(AND(BB112="○",BC112="○"),1,0)</f>
        <v>1</v>
      </c>
      <c r="BI118" s="26">
        <f>IF(AND(BB112="○",BC112="×"),1,0)</f>
        <v>0</v>
      </c>
      <c r="BJ118" s="26">
        <f>IF(AND(BB112="×",BC112="○"),1,0)</f>
        <v>0</v>
      </c>
      <c r="BK118" s="26">
        <f>IF(AND(BB112="×",BC112="×"),1,0)</f>
        <v>0</v>
      </c>
    </row>
    <row r="119" spans="1:63" s="53" customFormat="1" ht="24" customHeight="1">
      <c r="A119" s="19">
        <v>28</v>
      </c>
      <c r="B119" s="46">
        <v>204</v>
      </c>
      <c r="C119" s="20">
        <v>95</v>
      </c>
      <c r="D119" s="28" t="s">
        <v>456</v>
      </c>
      <c r="E119" s="29">
        <v>38315</v>
      </c>
      <c r="F119" s="57" t="s">
        <v>603</v>
      </c>
      <c r="G119" s="63">
        <v>37426</v>
      </c>
      <c r="H119" s="23" t="s">
        <v>630</v>
      </c>
      <c r="I119" s="23"/>
      <c r="J119" s="36">
        <v>4</v>
      </c>
      <c r="K119" s="23">
        <v>5</v>
      </c>
      <c r="L119" s="35">
        <v>28204</v>
      </c>
      <c r="M119" s="23">
        <v>0</v>
      </c>
      <c r="N119" s="23"/>
      <c r="O119" s="23"/>
      <c r="P119" s="23"/>
      <c r="Q119" s="23"/>
      <c r="R119" s="23"/>
      <c r="S119" s="23">
        <v>4</v>
      </c>
      <c r="T119" s="23"/>
      <c r="U119" s="23">
        <v>1</v>
      </c>
      <c r="V119" s="31" t="s">
        <v>6</v>
      </c>
      <c r="W119" s="23">
        <v>1</v>
      </c>
      <c r="X119" s="99">
        <v>13</v>
      </c>
      <c r="Y119" s="23">
        <v>0</v>
      </c>
      <c r="Z119" s="23">
        <v>2</v>
      </c>
      <c r="AA119" s="118" t="s">
        <v>425</v>
      </c>
      <c r="AB119" s="61">
        <v>69</v>
      </c>
      <c r="AC119" s="61">
        <v>64</v>
      </c>
      <c r="AD119" s="61"/>
      <c r="AE119" s="61"/>
      <c r="AF119" s="61"/>
      <c r="AG119" s="61">
        <v>68</v>
      </c>
      <c r="AH119" s="61">
        <v>58</v>
      </c>
      <c r="AI119" s="23">
        <v>1</v>
      </c>
      <c r="AJ119" s="23">
        <v>0</v>
      </c>
      <c r="AK119" s="23">
        <v>2</v>
      </c>
      <c r="AL119" s="23">
        <v>5</v>
      </c>
      <c r="AM119" s="23">
        <v>0</v>
      </c>
      <c r="AN119" s="23">
        <v>0</v>
      </c>
      <c r="AO119" s="23">
        <v>4</v>
      </c>
      <c r="AP119" s="35">
        <v>2</v>
      </c>
      <c r="AQ119" s="35">
        <v>10</v>
      </c>
      <c r="AR119" s="23">
        <v>2</v>
      </c>
      <c r="AS119" s="23"/>
      <c r="AT119" s="23"/>
      <c r="AU119" s="23"/>
      <c r="AV119" s="23"/>
      <c r="AW119" s="23"/>
      <c r="AX119" s="23"/>
      <c r="AY119" s="23"/>
      <c r="AZ119" s="23"/>
      <c r="BA119" s="23"/>
      <c r="BB119" s="31" t="str">
        <f t="shared" si="26"/>
        <v>○</v>
      </c>
      <c r="BC119" s="31" t="str">
        <f t="shared" si="27"/>
        <v>○</v>
      </c>
      <c r="BD119" s="58" t="s">
        <v>162</v>
      </c>
      <c r="BE119" s="58" t="s">
        <v>162</v>
      </c>
      <c r="BF119" s="33" t="s">
        <v>232</v>
      </c>
      <c r="BH119" s="26">
        <f>IF(AND(BB113="○",BC113="○"),1,0)</f>
        <v>1</v>
      </c>
      <c r="BI119" s="26">
        <f>IF(AND(BB113="○",BC113="×"),1,0)</f>
        <v>0</v>
      </c>
      <c r="BJ119" s="26">
        <f>IF(AND(BB113="×",BC113="○"),1,0)</f>
        <v>0</v>
      </c>
      <c r="BK119" s="26">
        <f>IF(AND(BB113="×",BC113="×"),1,0)</f>
        <v>0</v>
      </c>
    </row>
    <row r="120" spans="1:63" s="53" customFormat="1" ht="24" customHeight="1">
      <c r="A120" s="19">
        <v>28</v>
      </c>
      <c r="B120" s="46"/>
      <c r="C120" s="20"/>
      <c r="D120" s="28" t="s">
        <v>607</v>
      </c>
      <c r="E120" s="29">
        <v>38377</v>
      </c>
      <c r="F120" s="57" t="s">
        <v>604</v>
      </c>
      <c r="G120" s="103"/>
      <c r="H120" s="23" t="s">
        <v>608</v>
      </c>
      <c r="I120" s="104"/>
      <c r="J120" s="36">
        <v>4</v>
      </c>
      <c r="K120" s="23"/>
      <c r="L120" s="35"/>
      <c r="M120" s="23"/>
      <c r="N120" s="23"/>
      <c r="O120" s="23"/>
      <c r="P120" s="23"/>
      <c r="Q120" s="23"/>
      <c r="R120" s="23"/>
      <c r="S120" s="23"/>
      <c r="T120" s="23"/>
      <c r="U120" s="23"/>
      <c r="V120" s="31" t="s">
        <v>6</v>
      </c>
      <c r="W120" s="23"/>
      <c r="X120" s="101">
        <v>4.2</v>
      </c>
      <c r="Y120" s="23">
        <v>0</v>
      </c>
      <c r="Z120" s="23"/>
      <c r="AA120" s="118">
        <v>3.3</v>
      </c>
      <c r="AB120" s="61">
        <v>67</v>
      </c>
      <c r="AC120" s="61">
        <v>64</v>
      </c>
      <c r="AD120" s="61"/>
      <c r="AE120" s="61"/>
      <c r="AF120" s="61"/>
      <c r="AG120" s="61"/>
      <c r="AH120" s="61"/>
      <c r="AI120" s="23">
        <v>1</v>
      </c>
      <c r="AJ120" s="23"/>
      <c r="AK120" s="23"/>
      <c r="AL120" s="23">
        <v>5</v>
      </c>
      <c r="AM120" s="23"/>
      <c r="AN120" s="23"/>
      <c r="AO120" s="23"/>
      <c r="AP120" s="35"/>
      <c r="AQ120" s="35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31" t="str">
        <f t="shared" si="26"/>
        <v>○</v>
      </c>
      <c r="BC120" s="31" t="str">
        <f t="shared" si="27"/>
        <v>○</v>
      </c>
      <c r="BD120" s="58" t="s">
        <v>162</v>
      </c>
      <c r="BE120" s="58" t="s">
        <v>162</v>
      </c>
      <c r="BF120" s="33" t="s">
        <v>232</v>
      </c>
      <c r="BH120" s="26"/>
      <c r="BI120" s="26"/>
      <c r="BJ120" s="26"/>
      <c r="BK120" s="26"/>
    </row>
    <row r="121" spans="1:63" s="53" customFormat="1" ht="24" customHeight="1">
      <c r="A121" s="19">
        <v>28</v>
      </c>
      <c r="B121" s="46">
        <v>204</v>
      </c>
      <c r="C121" s="20">
        <v>94</v>
      </c>
      <c r="D121" s="67" t="s">
        <v>347</v>
      </c>
      <c r="E121" s="29">
        <v>38321</v>
      </c>
      <c r="F121" s="57" t="s">
        <v>471</v>
      </c>
      <c r="G121" s="103">
        <v>37608</v>
      </c>
      <c r="H121" s="70" t="s">
        <v>645</v>
      </c>
      <c r="I121" s="70"/>
      <c r="J121" s="96">
        <v>2</v>
      </c>
      <c r="K121" s="23">
        <v>3</v>
      </c>
      <c r="L121" s="23">
        <v>28205</v>
      </c>
      <c r="M121" s="35">
        <v>143</v>
      </c>
      <c r="N121" s="23"/>
      <c r="O121" s="23"/>
      <c r="P121" s="23"/>
      <c r="Q121" s="23"/>
      <c r="R121" s="23"/>
      <c r="S121" s="23">
        <v>2</v>
      </c>
      <c r="T121" s="23"/>
      <c r="U121" s="23">
        <v>1</v>
      </c>
      <c r="V121" s="31" t="s">
        <v>161</v>
      </c>
      <c r="W121" s="23">
        <v>1</v>
      </c>
      <c r="X121" s="23">
        <v>0.8</v>
      </c>
      <c r="Y121" s="23">
        <v>0</v>
      </c>
      <c r="Z121" s="23">
        <v>1.5</v>
      </c>
      <c r="AA121" s="117">
        <v>1.5</v>
      </c>
      <c r="AB121" s="61">
        <v>69</v>
      </c>
      <c r="AC121" s="61">
        <v>68</v>
      </c>
      <c r="AD121" s="61"/>
      <c r="AE121" s="61"/>
      <c r="AF121" s="61"/>
      <c r="AG121" s="61">
        <v>66</v>
      </c>
      <c r="AH121" s="61">
        <v>54</v>
      </c>
      <c r="AI121" s="23">
        <v>1</v>
      </c>
      <c r="AJ121" s="23">
        <v>0</v>
      </c>
      <c r="AK121" s="23">
        <v>0</v>
      </c>
      <c r="AL121" s="23">
        <v>5</v>
      </c>
      <c r="AM121" s="23">
        <v>0</v>
      </c>
      <c r="AN121" s="23">
        <v>4</v>
      </c>
      <c r="AO121" s="23">
        <v>3</v>
      </c>
      <c r="AP121" s="23">
        <v>1</v>
      </c>
      <c r="AQ121" s="23">
        <v>3</v>
      </c>
      <c r="AR121" s="23">
        <v>1</v>
      </c>
      <c r="AS121" s="23"/>
      <c r="AT121" s="23"/>
      <c r="AU121" s="23"/>
      <c r="AV121" s="23"/>
      <c r="AW121" s="23"/>
      <c r="AX121" s="23"/>
      <c r="AY121" s="23"/>
      <c r="AZ121" s="23"/>
      <c r="BA121" s="23"/>
      <c r="BB121" s="31" t="str">
        <f t="shared" si="26"/>
        <v>○</v>
      </c>
      <c r="BC121" s="31" t="str">
        <f t="shared" si="27"/>
        <v>×</v>
      </c>
      <c r="BD121" s="58" t="s">
        <v>2</v>
      </c>
      <c r="BE121" s="58" t="s">
        <v>2</v>
      </c>
      <c r="BF121" s="33" t="s">
        <v>212</v>
      </c>
      <c r="BH121" s="26">
        <f>IF(AND(BB114="○",BC114="○"),1,0)</f>
        <v>1</v>
      </c>
      <c r="BI121" s="26">
        <f>IF(AND(BB114="○",BC114="×"),1,0)</f>
        <v>0</v>
      </c>
      <c r="BJ121" s="26">
        <f>IF(AND(BB114="×",BC114="○"),1,0)</f>
        <v>0</v>
      </c>
      <c r="BK121" s="26">
        <f>IF(AND(BB114="×",BC114="×"),1,0)</f>
        <v>0</v>
      </c>
    </row>
    <row r="122" spans="1:63" s="53" customFormat="1" ht="24" customHeight="1">
      <c r="A122" s="19">
        <v>28</v>
      </c>
      <c r="B122" s="46">
        <v>204</v>
      </c>
      <c r="C122" s="20">
        <v>96</v>
      </c>
      <c r="D122" s="28" t="s">
        <v>250</v>
      </c>
      <c r="E122" s="29">
        <v>38392</v>
      </c>
      <c r="F122" s="60" t="s">
        <v>375</v>
      </c>
      <c r="G122" s="63">
        <v>37638</v>
      </c>
      <c r="H122" s="23" t="s">
        <v>438</v>
      </c>
      <c r="I122" s="23"/>
      <c r="J122" s="36">
        <v>4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31" t="s">
        <v>183</v>
      </c>
      <c r="W122" s="23"/>
      <c r="X122" s="23">
        <v>3</v>
      </c>
      <c r="Y122" s="23">
        <v>3</v>
      </c>
      <c r="Z122" s="23"/>
      <c r="AA122" s="117">
        <v>1.5</v>
      </c>
      <c r="AB122" s="61">
        <v>68</v>
      </c>
      <c r="AC122" s="61">
        <v>66</v>
      </c>
      <c r="AD122" s="61"/>
      <c r="AE122" s="61"/>
      <c r="AF122" s="61"/>
      <c r="AG122" s="61"/>
      <c r="AH122" s="61"/>
      <c r="AI122" s="23">
        <v>1</v>
      </c>
      <c r="AJ122" s="23"/>
      <c r="AK122" s="23"/>
      <c r="AL122" s="23">
        <v>3</v>
      </c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31" t="str">
        <f t="shared" si="26"/>
        <v>○</v>
      </c>
      <c r="BC122" s="31" t="str">
        <f t="shared" si="27"/>
        <v>×</v>
      </c>
      <c r="BD122" s="58" t="s">
        <v>2</v>
      </c>
      <c r="BE122" s="58" t="s">
        <v>2</v>
      </c>
      <c r="BF122" s="33" t="s">
        <v>212</v>
      </c>
      <c r="BH122" s="26" t="e">
        <f>IF(AND(#REF!="○",#REF!="○"),1,0)</f>
        <v>#REF!</v>
      </c>
      <c r="BI122" s="26" t="e">
        <f>IF(AND(#REF!="○",#REF!="×"),1,0)</f>
        <v>#REF!</v>
      </c>
      <c r="BJ122" s="26" t="e">
        <f>IF(AND(#REF!="×",#REF!="○"),1,0)</f>
        <v>#REF!</v>
      </c>
      <c r="BK122" s="26" t="e">
        <f>IF(AND(#REF!="×",#REF!="×"),1,0)</f>
        <v>#REF!</v>
      </c>
    </row>
    <row r="123" spans="1:63" s="53" customFormat="1" ht="24" customHeight="1">
      <c r="A123" s="19">
        <v>28</v>
      </c>
      <c r="B123" s="46">
        <v>204</v>
      </c>
      <c r="C123" s="20">
        <v>97</v>
      </c>
      <c r="D123" s="56" t="s">
        <v>251</v>
      </c>
      <c r="E123" s="29">
        <v>38180</v>
      </c>
      <c r="F123" s="60" t="s">
        <v>358</v>
      </c>
      <c r="G123" s="63">
        <v>37442</v>
      </c>
      <c r="H123" s="23" t="s">
        <v>438</v>
      </c>
      <c r="I123" s="23"/>
      <c r="J123" s="96">
        <v>4</v>
      </c>
      <c r="K123" s="23">
        <v>3</v>
      </c>
      <c r="L123" s="23">
        <v>28206</v>
      </c>
      <c r="M123" s="35">
        <v>105</v>
      </c>
      <c r="N123" s="23"/>
      <c r="O123" s="23"/>
      <c r="P123" s="23"/>
      <c r="Q123" s="23"/>
      <c r="R123" s="23"/>
      <c r="S123" s="23">
        <v>4</v>
      </c>
      <c r="T123" s="23"/>
      <c r="U123" s="23">
        <v>1</v>
      </c>
      <c r="V123" s="31" t="s">
        <v>183</v>
      </c>
      <c r="W123" s="23">
        <v>1</v>
      </c>
      <c r="X123" s="23">
        <v>4.5</v>
      </c>
      <c r="Y123" s="23">
        <v>0</v>
      </c>
      <c r="Z123" s="23">
        <v>5.5</v>
      </c>
      <c r="AA123" s="117">
        <v>1.5</v>
      </c>
      <c r="AB123" s="61">
        <v>69</v>
      </c>
      <c r="AC123" s="61">
        <v>68</v>
      </c>
      <c r="AD123" s="61"/>
      <c r="AE123" s="61"/>
      <c r="AF123" s="61"/>
      <c r="AG123" s="61">
        <v>68</v>
      </c>
      <c r="AH123" s="61">
        <v>63</v>
      </c>
      <c r="AI123" s="23">
        <v>1</v>
      </c>
      <c r="AJ123" s="23"/>
      <c r="AK123" s="23">
        <v>0</v>
      </c>
      <c r="AL123" s="23">
        <v>3</v>
      </c>
      <c r="AM123" s="23">
        <v>0</v>
      </c>
      <c r="AN123" s="23">
        <v>4</v>
      </c>
      <c r="AO123" s="23">
        <v>3</v>
      </c>
      <c r="AP123" s="23">
        <v>1</v>
      </c>
      <c r="AQ123" s="23">
        <v>3</v>
      </c>
      <c r="AR123" s="23">
        <v>1</v>
      </c>
      <c r="AS123" s="23"/>
      <c r="AT123" s="23"/>
      <c r="AU123" s="23"/>
      <c r="AV123" s="23"/>
      <c r="AW123" s="23"/>
      <c r="AX123" s="23"/>
      <c r="AY123" s="23"/>
      <c r="AZ123" s="23"/>
      <c r="BA123" s="23"/>
      <c r="BB123" s="31" t="str">
        <f t="shared" si="26"/>
        <v>○</v>
      </c>
      <c r="BC123" s="31" t="str">
        <f t="shared" si="27"/>
        <v>×</v>
      </c>
      <c r="BD123" s="58" t="s">
        <v>130</v>
      </c>
      <c r="BE123" s="58" t="s">
        <v>130</v>
      </c>
      <c r="BF123" s="33" t="s">
        <v>212</v>
      </c>
      <c r="BH123" s="26">
        <f>IF(AND(BB116="○",BC116="○"),1,0)</f>
        <v>1</v>
      </c>
      <c r="BI123" s="26">
        <f>IF(AND(BB116="○",BC116="×"),1,0)</f>
        <v>0</v>
      </c>
      <c r="BJ123" s="26">
        <f>IF(AND(BB116="×",BC116="○"),1,0)</f>
        <v>0</v>
      </c>
      <c r="BK123" s="26">
        <f>IF(AND(BB116="×",BC116="×"),1,0)</f>
        <v>0</v>
      </c>
    </row>
    <row r="124" spans="1:63" s="53" customFormat="1" ht="33.75" customHeight="1">
      <c r="A124" s="19">
        <v>28</v>
      </c>
      <c r="B124" s="19">
        <v>204</v>
      </c>
      <c r="C124" s="20">
        <v>98</v>
      </c>
      <c r="D124" s="28" t="s">
        <v>349</v>
      </c>
      <c r="E124" s="29">
        <v>38139</v>
      </c>
      <c r="F124" s="60" t="s">
        <v>458</v>
      </c>
      <c r="G124" s="63">
        <v>37547</v>
      </c>
      <c r="H124" s="22" t="s">
        <v>451</v>
      </c>
      <c r="I124" s="18"/>
      <c r="J124" s="59" t="s">
        <v>491</v>
      </c>
      <c r="K124" s="23">
        <v>3</v>
      </c>
      <c r="L124" s="23">
        <v>28206</v>
      </c>
      <c r="M124" s="23">
        <v>159</v>
      </c>
      <c r="N124" s="23" t="s">
        <v>207</v>
      </c>
      <c r="O124" s="23">
        <v>4</v>
      </c>
      <c r="P124" s="23">
        <v>2</v>
      </c>
      <c r="Q124" s="23">
        <v>28206</v>
      </c>
      <c r="R124" s="23">
        <v>52</v>
      </c>
      <c r="S124" s="23">
        <v>10</v>
      </c>
      <c r="T124" s="23"/>
      <c r="U124" s="23">
        <v>1</v>
      </c>
      <c r="V124" s="31" t="s">
        <v>252</v>
      </c>
      <c r="W124" s="23">
        <v>1</v>
      </c>
      <c r="X124" s="23">
        <v>11</v>
      </c>
      <c r="Y124" s="23">
        <v>0</v>
      </c>
      <c r="Z124" s="23">
        <v>1</v>
      </c>
      <c r="AA124" s="117">
        <v>1.2</v>
      </c>
      <c r="AB124" s="61">
        <v>70</v>
      </c>
      <c r="AC124" s="61">
        <v>67</v>
      </c>
      <c r="AD124" s="61"/>
      <c r="AE124" s="61"/>
      <c r="AF124" s="61"/>
      <c r="AG124" s="61">
        <v>71</v>
      </c>
      <c r="AH124" s="61">
        <v>62</v>
      </c>
      <c r="AI124" s="34" t="s">
        <v>490</v>
      </c>
      <c r="AJ124" s="23">
        <v>1</v>
      </c>
      <c r="AK124" s="23">
        <v>3</v>
      </c>
      <c r="AL124" s="23">
        <v>4</v>
      </c>
      <c r="AM124" s="23">
        <v>0</v>
      </c>
      <c r="AN124" s="23">
        <v>4</v>
      </c>
      <c r="AO124" s="23">
        <v>3</v>
      </c>
      <c r="AP124" s="35">
        <v>2</v>
      </c>
      <c r="AQ124" s="35">
        <v>10</v>
      </c>
      <c r="AR124" s="23">
        <v>2</v>
      </c>
      <c r="AS124" s="23"/>
      <c r="AT124" s="23"/>
      <c r="AU124" s="22"/>
      <c r="AV124" s="22"/>
      <c r="AW124" s="22"/>
      <c r="AX124" s="22"/>
      <c r="AY124" s="22"/>
      <c r="AZ124" s="22" t="s">
        <v>8</v>
      </c>
      <c r="BA124" s="23"/>
      <c r="BB124" s="31" t="str">
        <f t="shared" si="26"/>
        <v>○</v>
      </c>
      <c r="BC124" s="31" t="str">
        <f t="shared" si="27"/>
        <v>×</v>
      </c>
      <c r="BD124" s="114" t="str">
        <f>IF(AB124&lt;=75.4,"○","×")</f>
        <v>○</v>
      </c>
      <c r="BE124" s="114" t="str">
        <f>IF(AC124&lt;=70.4,"○","×")</f>
        <v>○</v>
      </c>
      <c r="BF124" s="33" t="s">
        <v>249</v>
      </c>
      <c r="BH124" s="26">
        <f>IF(AND(BB117="○",BC117="○"),1,0)</f>
        <v>1</v>
      </c>
      <c r="BI124" s="26">
        <f>IF(AND(BB117="○",BC117="×"),1,0)</f>
        <v>0</v>
      </c>
      <c r="BJ124" s="26">
        <f>IF(AND(BB117="×",BC117="○"),1,0)</f>
        <v>0</v>
      </c>
      <c r="BK124" s="26">
        <f>IF(AND(BB117="×",BC117="×"),1,0)</f>
        <v>0</v>
      </c>
    </row>
    <row r="125" spans="1:63" s="53" customFormat="1" ht="33.75" customHeight="1">
      <c r="A125" s="19">
        <v>28</v>
      </c>
      <c r="B125" s="19">
        <v>204</v>
      </c>
      <c r="C125" s="20">
        <v>99</v>
      </c>
      <c r="D125" s="28" t="s">
        <v>350</v>
      </c>
      <c r="E125" s="29">
        <v>38152</v>
      </c>
      <c r="F125" s="60" t="s">
        <v>218</v>
      </c>
      <c r="G125" s="63">
        <v>37547</v>
      </c>
      <c r="H125" s="22" t="s">
        <v>451</v>
      </c>
      <c r="I125" s="18"/>
      <c r="J125" s="59" t="s">
        <v>491</v>
      </c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31" t="s">
        <v>211</v>
      </c>
      <c r="W125" s="23"/>
      <c r="X125" s="23">
        <v>14</v>
      </c>
      <c r="Y125" s="23">
        <v>3.5</v>
      </c>
      <c r="Z125" s="23"/>
      <c r="AA125" s="117">
        <v>5</v>
      </c>
      <c r="AB125" s="61">
        <v>68</v>
      </c>
      <c r="AC125" s="61">
        <v>64</v>
      </c>
      <c r="AD125" s="61"/>
      <c r="AE125" s="61"/>
      <c r="AF125" s="61"/>
      <c r="AG125" s="61"/>
      <c r="AH125" s="61"/>
      <c r="AI125" s="34" t="s">
        <v>490</v>
      </c>
      <c r="AJ125" s="23"/>
      <c r="AK125" s="23"/>
      <c r="AL125" s="23">
        <v>3</v>
      </c>
      <c r="AM125" s="23"/>
      <c r="AN125" s="23"/>
      <c r="AO125" s="23"/>
      <c r="AP125" s="23"/>
      <c r="AQ125" s="23"/>
      <c r="AR125" s="23"/>
      <c r="AS125" s="23"/>
      <c r="AT125" s="23"/>
      <c r="AU125" s="22"/>
      <c r="AV125" s="22"/>
      <c r="AW125" s="23"/>
      <c r="AX125" s="23"/>
      <c r="AY125" s="23"/>
      <c r="AZ125" s="23"/>
      <c r="BA125" s="23"/>
      <c r="BB125" s="31" t="str">
        <f t="shared" si="26"/>
        <v>○</v>
      </c>
      <c r="BC125" s="31" t="str">
        <f t="shared" si="27"/>
        <v>○</v>
      </c>
      <c r="BD125" s="114" t="str">
        <f>IF(AB125&lt;=75.4,"○","×")</f>
        <v>○</v>
      </c>
      <c r="BE125" s="114" t="str">
        <f>IF(AC125&lt;=70.4,"○","×")</f>
        <v>○</v>
      </c>
      <c r="BF125" s="33" t="s">
        <v>249</v>
      </c>
      <c r="BH125" s="26">
        <f>IF(AND(BB118="○",BC118="○"),1,0)</f>
        <v>1</v>
      </c>
      <c r="BI125" s="26">
        <f>IF(AND(BB118="○",BC118="×"),1,0)</f>
        <v>0</v>
      </c>
      <c r="BJ125" s="26">
        <f>IF(AND(BB118="×",BC118="○"),1,0)</f>
        <v>0</v>
      </c>
      <c r="BK125" s="26">
        <f>IF(AND(BB118="×",BC118="×"),1,0)</f>
        <v>0</v>
      </c>
    </row>
    <row r="126" spans="1:63" s="53" customFormat="1" ht="33.75" customHeight="1">
      <c r="A126" s="19">
        <v>28</v>
      </c>
      <c r="B126" s="19">
        <v>206</v>
      </c>
      <c r="C126" s="20">
        <v>101</v>
      </c>
      <c r="D126" s="28" t="s">
        <v>348</v>
      </c>
      <c r="E126" s="29">
        <v>38139</v>
      </c>
      <c r="F126" s="60" t="s">
        <v>679</v>
      </c>
      <c r="G126" s="63">
        <v>37411</v>
      </c>
      <c r="H126" s="22" t="s">
        <v>451</v>
      </c>
      <c r="I126" s="18"/>
      <c r="J126" s="59" t="s">
        <v>491</v>
      </c>
      <c r="K126" s="23">
        <v>3</v>
      </c>
      <c r="L126" s="23">
        <v>28206</v>
      </c>
      <c r="M126" s="23">
        <v>52</v>
      </c>
      <c r="N126" s="23" t="s">
        <v>207</v>
      </c>
      <c r="O126" s="23">
        <v>4</v>
      </c>
      <c r="P126" s="23">
        <v>2</v>
      </c>
      <c r="Q126" s="23"/>
      <c r="R126" s="23"/>
      <c r="S126" s="23">
        <v>10</v>
      </c>
      <c r="T126" s="23"/>
      <c r="U126" s="23">
        <v>1</v>
      </c>
      <c r="V126" s="31" t="s">
        <v>211</v>
      </c>
      <c r="W126" s="23">
        <v>1</v>
      </c>
      <c r="X126" s="23">
        <v>1</v>
      </c>
      <c r="Y126" s="23">
        <v>0</v>
      </c>
      <c r="Z126" s="23">
        <v>5</v>
      </c>
      <c r="AA126" s="117">
        <v>1.5</v>
      </c>
      <c r="AB126" s="61">
        <v>60</v>
      </c>
      <c r="AC126" s="61">
        <v>58</v>
      </c>
      <c r="AD126" s="61"/>
      <c r="AE126" s="61"/>
      <c r="AF126" s="61"/>
      <c r="AG126" s="61"/>
      <c r="AH126" s="61"/>
      <c r="AI126" s="34" t="s">
        <v>490</v>
      </c>
      <c r="AJ126" s="23"/>
      <c r="AK126" s="23"/>
      <c r="AL126" s="23">
        <v>3</v>
      </c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31" t="str">
        <f t="shared" si="26"/>
        <v>○</v>
      </c>
      <c r="BC126" s="31" t="str">
        <f t="shared" si="27"/>
        <v>○</v>
      </c>
      <c r="BD126" s="58" t="s">
        <v>2</v>
      </c>
      <c r="BE126" s="58" t="s">
        <v>2</v>
      </c>
      <c r="BF126" s="33" t="s">
        <v>212</v>
      </c>
      <c r="BH126" s="26">
        <f>IF(AND(BB121="○",BC121="○"),1,0)</f>
        <v>0</v>
      </c>
      <c r="BI126" s="26">
        <f>IF(AND(BB121="○",BC121="×"),1,0)</f>
        <v>1</v>
      </c>
      <c r="BJ126" s="26">
        <f>IF(AND(BB121="×",BC121="○"),1,0)</f>
        <v>0</v>
      </c>
      <c r="BK126" s="26">
        <f>IF(AND(BB121="×",BC121="×"),1,0)</f>
        <v>0</v>
      </c>
    </row>
    <row r="127" spans="1:63" s="53" customFormat="1" ht="24" customHeight="1">
      <c r="A127" s="19">
        <v>28</v>
      </c>
      <c r="B127" s="19">
        <v>206</v>
      </c>
      <c r="C127" s="20">
        <v>103</v>
      </c>
      <c r="D127" s="28" t="s">
        <v>351</v>
      </c>
      <c r="E127" s="29">
        <v>38078</v>
      </c>
      <c r="F127" s="60" t="s">
        <v>538</v>
      </c>
      <c r="G127" s="63">
        <v>37672</v>
      </c>
      <c r="H127" s="23" t="s">
        <v>253</v>
      </c>
      <c r="I127" s="23"/>
      <c r="J127" s="36">
        <v>4</v>
      </c>
      <c r="K127" s="23">
        <v>2</v>
      </c>
      <c r="L127" s="23"/>
      <c r="M127" s="23"/>
      <c r="N127" s="23"/>
      <c r="O127" s="23"/>
      <c r="P127" s="23"/>
      <c r="Q127" s="23"/>
      <c r="R127" s="23"/>
      <c r="S127" s="23">
        <v>6</v>
      </c>
      <c r="T127" s="23"/>
      <c r="U127" s="23">
        <v>3</v>
      </c>
      <c r="V127" s="31" t="s">
        <v>211</v>
      </c>
      <c r="W127" s="23">
        <v>1</v>
      </c>
      <c r="X127" s="23">
        <v>13</v>
      </c>
      <c r="Y127" s="23">
        <v>12</v>
      </c>
      <c r="Z127" s="23">
        <v>50</v>
      </c>
      <c r="AA127" s="117">
        <v>1.5</v>
      </c>
      <c r="AB127" s="61">
        <v>65</v>
      </c>
      <c r="AC127" s="61">
        <v>59</v>
      </c>
      <c r="AD127" s="61"/>
      <c r="AE127" s="61"/>
      <c r="AF127" s="61"/>
      <c r="AG127" s="61">
        <v>60</v>
      </c>
      <c r="AH127" s="61">
        <v>52</v>
      </c>
      <c r="AI127" s="23">
        <v>2</v>
      </c>
      <c r="AJ127" s="23">
        <v>1</v>
      </c>
      <c r="AK127" s="23">
        <v>1</v>
      </c>
      <c r="AL127" s="23">
        <v>3</v>
      </c>
      <c r="AM127" s="23">
        <v>0</v>
      </c>
      <c r="AN127" s="23">
        <v>4</v>
      </c>
      <c r="AO127" s="23">
        <v>5</v>
      </c>
      <c r="AP127" s="23">
        <v>2</v>
      </c>
      <c r="AQ127" s="23">
        <v>20</v>
      </c>
      <c r="AR127" s="23">
        <v>1</v>
      </c>
      <c r="AS127" s="23"/>
      <c r="AT127" s="23"/>
      <c r="AU127" s="23"/>
      <c r="AV127" s="23"/>
      <c r="AW127" s="23"/>
      <c r="AX127" s="23"/>
      <c r="AY127" s="23"/>
      <c r="AZ127" s="23"/>
      <c r="BA127" s="23"/>
      <c r="BB127" s="31" t="str">
        <f t="shared" si="26"/>
        <v>○</v>
      </c>
      <c r="BC127" s="31" t="str">
        <f t="shared" si="27"/>
        <v>○</v>
      </c>
      <c r="BD127" s="114" t="str">
        <f>IF(AB127&lt;=75.4,"○","×")</f>
        <v>○</v>
      </c>
      <c r="BE127" s="114" t="str">
        <f>IF(AC127&lt;=70.4,"○","×")</f>
        <v>○</v>
      </c>
      <c r="BF127" s="33" t="s">
        <v>212</v>
      </c>
      <c r="BH127" s="26">
        <f>IF(AND(BB122="○",BC122="○"),1,0)</f>
        <v>0</v>
      </c>
      <c r="BI127" s="26">
        <f>IF(AND(BB122="○",BC122="×"),1,0)</f>
        <v>1</v>
      </c>
      <c r="BJ127" s="26">
        <f>IF(AND(BB122="×",BC122="○"),1,0)</f>
        <v>0</v>
      </c>
      <c r="BK127" s="26">
        <f>IF(AND(BB122="×",BC122="×"),1,0)</f>
        <v>0</v>
      </c>
    </row>
    <row r="128" spans="1:63" s="53" customFormat="1" ht="24" customHeight="1">
      <c r="A128" s="19">
        <v>28</v>
      </c>
      <c r="B128" s="19">
        <v>206</v>
      </c>
      <c r="C128" s="20">
        <v>104</v>
      </c>
      <c r="D128" s="28" t="s">
        <v>462</v>
      </c>
      <c r="E128" s="29">
        <v>38132</v>
      </c>
      <c r="F128" s="60" t="s">
        <v>463</v>
      </c>
      <c r="G128" s="63">
        <v>37441</v>
      </c>
      <c r="H128" s="23" t="s">
        <v>254</v>
      </c>
      <c r="I128" s="23">
        <v>344</v>
      </c>
      <c r="J128" s="36">
        <v>2</v>
      </c>
      <c r="K128" s="23">
        <v>4</v>
      </c>
      <c r="L128" s="23"/>
      <c r="M128" s="23"/>
      <c r="N128" s="23"/>
      <c r="O128" s="23"/>
      <c r="P128" s="23"/>
      <c r="Q128" s="23"/>
      <c r="R128" s="23"/>
      <c r="S128" s="23">
        <v>2</v>
      </c>
      <c r="T128" s="23"/>
      <c r="U128" s="23">
        <v>3</v>
      </c>
      <c r="V128" s="31" t="s">
        <v>121</v>
      </c>
      <c r="W128" s="23">
        <v>1</v>
      </c>
      <c r="X128" s="23">
        <v>1</v>
      </c>
      <c r="Y128" s="23">
        <v>1</v>
      </c>
      <c r="Z128" s="23">
        <v>2</v>
      </c>
      <c r="AA128" s="117">
        <v>1.5</v>
      </c>
      <c r="AB128" s="61">
        <v>66</v>
      </c>
      <c r="AC128" s="61">
        <v>60</v>
      </c>
      <c r="AD128" s="61"/>
      <c r="AE128" s="61"/>
      <c r="AF128" s="61"/>
      <c r="AG128" s="61">
        <v>60</v>
      </c>
      <c r="AH128" s="61">
        <v>47</v>
      </c>
      <c r="AI128" s="23">
        <v>1</v>
      </c>
      <c r="AJ128" s="23">
        <v>0</v>
      </c>
      <c r="AK128" s="23">
        <v>0</v>
      </c>
      <c r="AL128" s="23">
        <v>3</v>
      </c>
      <c r="AM128" s="23">
        <v>0</v>
      </c>
      <c r="AN128" s="23">
        <v>4</v>
      </c>
      <c r="AO128" s="23">
        <v>5</v>
      </c>
      <c r="AP128" s="23">
        <v>2</v>
      </c>
      <c r="AQ128" s="23">
        <v>20</v>
      </c>
      <c r="AR128" s="23">
        <v>1</v>
      </c>
      <c r="AS128" s="23"/>
      <c r="AT128" s="23"/>
      <c r="AU128" s="23"/>
      <c r="AV128" s="23"/>
      <c r="AW128" s="23"/>
      <c r="AX128" s="23"/>
      <c r="AY128" s="23"/>
      <c r="AZ128" s="23"/>
      <c r="BA128" s="23"/>
      <c r="BB128" s="31" t="str">
        <f t="shared" si="26"/>
        <v>○</v>
      </c>
      <c r="BC128" s="31" t="str">
        <f t="shared" si="27"/>
        <v>○</v>
      </c>
      <c r="BD128" s="114" t="str">
        <f>IF(AB128&lt;=75.4,"○","×")</f>
        <v>○</v>
      </c>
      <c r="BE128" s="114" t="str">
        <f>IF(AC128&lt;=70.4,"○","×")</f>
        <v>○</v>
      </c>
      <c r="BF128" s="33" t="s">
        <v>212</v>
      </c>
      <c r="BH128" s="26">
        <f>IF(AND(BB123="○",BC123="○"),1,0)</f>
        <v>0</v>
      </c>
      <c r="BI128" s="26">
        <f>IF(AND(BB123="○",BC123="×"),1,0)</f>
        <v>1</v>
      </c>
      <c r="BJ128" s="26">
        <f>IF(AND(BB123="×",BC123="○"),1,0)</f>
        <v>0</v>
      </c>
      <c r="BK128" s="26">
        <f>IF(AND(BB123="×",BC123="×"),1,0)</f>
        <v>0</v>
      </c>
    </row>
    <row r="129" spans="1:63" s="53" customFormat="1" ht="23.25" customHeight="1">
      <c r="A129" s="19">
        <v>28</v>
      </c>
      <c r="B129" s="19">
        <v>206</v>
      </c>
      <c r="C129" s="20">
        <v>106</v>
      </c>
      <c r="D129" s="28" t="s">
        <v>353</v>
      </c>
      <c r="E129" s="29">
        <v>38372</v>
      </c>
      <c r="F129" s="60" t="s">
        <v>352</v>
      </c>
      <c r="G129" s="63">
        <v>37582</v>
      </c>
      <c r="H129" s="23" t="s">
        <v>19</v>
      </c>
      <c r="I129" s="23"/>
      <c r="J129" s="36">
        <v>2</v>
      </c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31" t="s">
        <v>255</v>
      </c>
      <c r="W129" s="23"/>
      <c r="X129" s="23">
        <v>2.8</v>
      </c>
      <c r="Y129" s="23">
        <v>0</v>
      </c>
      <c r="Z129" s="23"/>
      <c r="AA129" s="117">
        <v>2.5</v>
      </c>
      <c r="AB129" s="61">
        <v>63</v>
      </c>
      <c r="AC129" s="61">
        <v>55</v>
      </c>
      <c r="AD129" s="61"/>
      <c r="AE129" s="61"/>
      <c r="AF129" s="61"/>
      <c r="AG129" s="61"/>
      <c r="AH129" s="61"/>
      <c r="AI129" s="23">
        <v>1</v>
      </c>
      <c r="AJ129" s="23"/>
      <c r="AK129" s="23"/>
      <c r="AL129" s="23">
        <v>1</v>
      </c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31" t="str">
        <f t="shared" si="26"/>
        <v>○</v>
      </c>
      <c r="BC129" s="31" t="str">
        <f t="shared" si="27"/>
        <v>○</v>
      </c>
      <c r="BD129" s="114" t="str">
        <f>IF(AB129&lt;=75.4,"○","×")</f>
        <v>○</v>
      </c>
      <c r="BE129" s="114" t="str">
        <f>IF(AC129&lt;=70.4,"○","×")</f>
        <v>○</v>
      </c>
      <c r="BF129" s="33" t="s">
        <v>18</v>
      </c>
      <c r="BH129" s="26">
        <f>IF(AND(BB125="○",BC125="○"),1,0)</f>
        <v>1</v>
      </c>
      <c r="BI129" s="26">
        <f>IF(AND(BB125="○",BC125="×"),1,0)</f>
        <v>0</v>
      </c>
      <c r="BJ129" s="26">
        <f>IF(AND(BB125="×",BC125="○"),1,0)</f>
        <v>0</v>
      </c>
      <c r="BK129" s="26">
        <f>IF(AND(BB125="×",BC125="×"),1,0)</f>
        <v>0</v>
      </c>
    </row>
    <row r="130" spans="1:63" s="53" customFormat="1" ht="23.25" customHeight="1">
      <c r="A130" s="19">
        <v>28</v>
      </c>
      <c r="B130" s="19"/>
      <c r="C130" s="20">
        <v>107</v>
      </c>
      <c r="D130" s="28" t="s">
        <v>256</v>
      </c>
      <c r="E130" s="29">
        <v>38124</v>
      </c>
      <c r="F130" s="60" t="s">
        <v>539</v>
      </c>
      <c r="G130" s="63">
        <v>37433</v>
      </c>
      <c r="H130" s="23" t="s">
        <v>257</v>
      </c>
      <c r="I130" s="23"/>
      <c r="J130" s="36">
        <v>2</v>
      </c>
      <c r="K130" s="23">
        <v>6</v>
      </c>
      <c r="L130" s="23"/>
      <c r="M130" s="23"/>
      <c r="N130" s="23"/>
      <c r="O130" s="23"/>
      <c r="P130" s="23"/>
      <c r="Q130" s="23"/>
      <c r="R130" s="23"/>
      <c r="S130" s="23">
        <v>2</v>
      </c>
      <c r="T130" s="23"/>
      <c r="U130" s="23">
        <v>3</v>
      </c>
      <c r="V130" s="31" t="s">
        <v>258</v>
      </c>
      <c r="W130" s="23">
        <v>1</v>
      </c>
      <c r="X130" s="23">
        <v>5</v>
      </c>
      <c r="Y130" s="23">
        <v>5</v>
      </c>
      <c r="Z130" s="23"/>
      <c r="AA130" s="117">
        <v>1.5</v>
      </c>
      <c r="AB130" s="61">
        <v>67</v>
      </c>
      <c r="AC130" s="61">
        <v>62</v>
      </c>
      <c r="AD130" s="61"/>
      <c r="AE130" s="61"/>
      <c r="AF130" s="61"/>
      <c r="AG130" s="61">
        <v>63</v>
      </c>
      <c r="AH130" s="61">
        <v>51</v>
      </c>
      <c r="AI130" s="23">
        <v>1</v>
      </c>
      <c r="AJ130" s="23">
        <v>0</v>
      </c>
      <c r="AK130" s="23">
        <v>0</v>
      </c>
      <c r="AL130" s="23">
        <v>1</v>
      </c>
      <c r="AM130" s="23">
        <v>0</v>
      </c>
      <c r="AN130" s="23">
        <v>4</v>
      </c>
      <c r="AO130" s="23">
        <v>5</v>
      </c>
      <c r="AP130" s="23">
        <v>2</v>
      </c>
      <c r="AQ130" s="23">
        <v>20</v>
      </c>
      <c r="AR130" s="23">
        <v>1</v>
      </c>
      <c r="AS130" s="23"/>
      <c r="AT130" s="23"/>
      <c r="AU130" s="23"/>
      <c r="AV130" s="23"/>
      <c r="AW130" s="24"/>
      <c r="AX130" s="23"/>
      <c r="AY130" s="23"/>
      <c r="AZ130" s="23"/>
      <c r="BA130" s="23"/>
      <c r="BB130" s="31" t="str">
        <f>IF(AB130&lt;=60.4,"○","×")</f>
        <v>×</v>
      </c>
      <c r="BC130" s="31" t="str">
        <f>IF(AC130&lt;=55.4,"○","×")</f>
        <v>×</v>
      </c>
      <c r="BD130" s="114" t="str">
        <f>IF(AB130&lt;=70.4,"○","×")</f>
        <v>○</v>
      </c>
      <c r="BE130" s="114" t="str">
        <f>IF(AC130&lt;=65.4,"○","×")</f>
        <v>○</v>
      </c>
      <c r="BF130" s="33" t="s">
        <v>212</v>
      </c>
      <c r="BH130" s="26" t="e">
        <f>IF(AND(#REF!="○",#REF!="○"),1,0)</f>
        <v>#REF!</v>
      </c>
      <c r="BI130" s="26" t="e">
        <f>IF(AND(#REF!="○",#REF!="×"),1,0)</f>
        <v>#REF!</v>
      </c>
      <c r="BJ130" s="26" t="e">
        <f>IF(AND(#REF!="×",#REF!="○"),1,0)</f>
        <v>#REF!</v>
      </c>
      <c r="BK130" s="26" t="e">
        <f>IF(AND(#REF!="×",#REF!="×"),1,0)</f>
        <v>#REF!</v>
      </c>
    </row>
    <row r="131" spans="1:63" s="53" customFormat="1" ht="23.25" customHeight="1">
      <c r="A131" s="19">
        <v>28</v>
      </c>
      <c r="B131" s="19">
        <v>206</v>
      </c>
      <c r="C131" s="20">
        <v>108</v>
      </c>
      <c r="D131" s="28" t="s">
        <v>363</v>
      </c>
      <c r="E131" s="29">
        <v>38430</v>
      </c>
      <c r="F131" s="60" t="s">
        <v>215</v>
      </c>
      <c r="G131" s="63">
        <v>37664</v>
      </c>
      <c r="H131" s="23" t="s">
        <v>257</v>
      </c>
      <c r="I131" s="23"/>
      <c r="J131" s="36">
        <v>2</v>
      </c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31" t="s">
        <v>364</v>
      </c>
      <c r="W131" s="23"/>
      <c r="X131" s="23">
        <v>3.6</v>
      </c>
      <c r="Y131" s="23">
        <v>0</v>
      </c>
      <c r="Z131" s="23"/>
      <c r="AA131" s="117">
        <v>1.2</v>
      </c>
      <c r="AB131" s="61">
        <v>62</v>
      </c>
      <c r="AC131" s="61">
        <v>54</v>
      </c>
      <c r="AD131" s="61"/>
      <c r="AE131" s="61"/>
      <c r="AF131" s="61"/>
      <c r="AG131" s="61"/>
      <c r="AH131" s="61"/>
      <c r="AI131" s="23">
        <v>1</v>
      </c>
      <c r="AJ131" s="23"/>
      <c r="AK131" s="23"/>
      <c r="AL131" s="23">
        <v>2</v>
      </c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4"/>
      <c r="AX131" s="23"/>
      <c r="AY131" s="23"/>
      <c r="AZ131" s="23"/>
      <c r="BA131" s="23"/>
      <c r="BB131" s="31" t="str">
        <f>IF(AB131&lt;=60.4,"○","×")</f>
        <v>×</v>
      </c>
      <c r="BC131" s="31" t="str">
        <f>IF(AC131&lt;=55.4,"○","×")</f>
        <v>○</v>
      </c>
      <c r="BD131" s="114" t="str">
        <f>IF(AB131&lt;=70.4,"○","×")</f>
        <v>○</v>
      </c>
      <c r="BE131" s="114" t="str">
        <f>IF(AC131&lt;=65.4,"○","×")</f>
        <v>○</v>
      </c>
      <c r="BF131" s="33" t="s">
        <v>18</v>
      </c>
      <c r="BH131" s="26">
        <f>IF(AND(BB126="○",BC126="○"),1,0)</f>
        <v>1</v>
      </c>
      <c r="BI131" s="26">
        <f>IF(AND(BB126="○",BC126="×"),1,0)</f>
        <v>0</v>
      </c>
      <c r="BJ131" s="26">
        <f>IF(AND(BB126="×",BC126="○"),1,0)</f>
        <v>0</v>
      </c>
      <c r="BK131" s="26">
        <f>IF(AND(BB126="×",BC126="×"),1,0)</f>
        <v>0</v>
      </c>
    </row>
    <row r="132" spans="1:63" s="53" customFormat="1" ht="24" customHeight="1">
      <c r="A132" s="19">
        <v>28</v>
      </c>
      <c r="B132" s="19">
        <v>206</v>
      </c>
      <c r="C132" s="20">
        <v>109</v>
      </c>
      <c r="D132" s="28" t="s">
        <v>464</v>
      </c>
      <c r="E132" s="29">
        <v>38267</v>
      </c>
      <c r="F132" s="60" t="s">
        <v>409</v>
      </c>
      <c r="G132" s="63"/>
      <c r="H132" s="23" t="s">
        <v>465</v>
      </c>
      <c r="I132" s="23"/>
      <c r="J132" s="36">
        <v>2</v>
      </c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31" t="s">
        <v>121</v>
      </c>
      <c r="W132" s="23"/>
      <c r="X132" s="23">
        <v>4.5</v>
      </c>
      <c r="Y132" s="23">
        <v>0</v>
      </c>
      <c r="Z132" s="23"/>
      <c r="AA132" s="117">
        <v>1.2</v>
      </c>
      <c r="AB132" s="61">
        <v>60</v>
      </c>
      <c r="AC132" s="61">
        <v>54</v>
      </c>
      <c r="AD132" s="61"/>
      <c r="AE132" s="61"/>
      <c r="AF132" s="61"/>
      <c r="AG132" s="61"/>
      <c r="AH132" s="61"/>
      <c r="AI132" s="23">
        <v>1</v>
      </c>
      <c r="AJ132" s="23"/>
      <c r="AK132" s="23"/>
      <c r="AL132" s="23">
        <v>3</v>
      </c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4"/>
      <c r="AX132" s="23"/>
      <c r="AY132" s="23"/>
      <c r="AZ132" s="23"/>
      <c r="BA132" s="23"/>
      <c r="BB132" s="31" t="str">
        <f>IF(AB132&lt;=60.4,"○","×")</f>
        <v>○</v>
      </c>
      <c r="BC132" s="31" t="str">
        <f>IF(AC132&lt;=55.4,"○","×")</f>
        <v>○</v>
      </c>
      <c r="BD132" s="114" t="str">
        <f>IF(AB132&lt;=75.4,"○","×")</f>
        <v>○</v>
      </c>
      <c r="BE132" s="114" t="str">
        <f>IF(AC132&lt;=70.4,"○","×")</f>
        <v>○</v>
      </c>
      <c r="BF132" s="33" t="s">
        <v>249</v>
      </c>
      <c r="BH132" s="26">
        <f>IF(AND(BB127="○",BC127="○"),1,0)</f>
        <v>1</v>
      </c>
      <c r="BI132" s="26">
        <f>IF(AND(BB127="○",BC127="×"),1,0)</f>
        <v>0</v>
      </c>
      <c r="BJ132" s="26">
        <f>IF(AND(BB127="×",BC127="○"),1,0)</f>
        <v>0</v>
      </c>
      <c r="BK132" s="26">
        <f>IF(AND(BB127="×",BC127="×"),1,0)</f>
        <v>0</v>
      </c>
    </row>
    <row r="133" spans="1:63" s="53" customFormat="1" ht="24" customHeight="1">
      <c r="A133" s="19">
        <v>28</v>
      </c>
      <c r="B133" s="19">
        <v>206</v>
      </c>
      <c r="C133" s="20">
        <v>111</v>
      </c>
      <c r="D133" s="28" t="s">
        <v>466</v>
      </c>
      <c r="E133" s="29">
        <v>38289</v>
      </c>
      <c r="F133" s="60" t="s">
        <v>470</v>
      </c>
      <c r="G133" s="63">
        <v>37649</v>
      </c>
      <c r="H133" s="22" t="s">
        <v>467</v>
      </c>
      <c r="I133" s="23"/>
      <c r="J133" s="59">
        <v>2</v>
      </c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31" t="s">
        <v>6</v>
      </c>
      <c r="W133" s="23"/>
      <c r="X133" s="23">
        <v>0</v>
      </c>
      <c r="Y133" s="23">
        <v>10.3</v>
      </c>
      <c r="Z133" s="23"/>
      <c r="AA133" s="117">
        <v>1.2</v>
      </c>
      <c r="AB133" s="61">
        <v>65</v>
      </c>
      <c r="AC133" s="61">
        <v>59</v>
      </c>
      <c r="AD133" s="61"/>
      <c r="AE133" s="61"/>
      <c r="AF133" s="61"/>
      <c r="AG133" s="61"/>
      <c r="AH133" s="61"/>
      <c r="AI133" s="23">
        <v>1</v>
      </c>
      <c r="AJ133" s="23"/>
      <c r="AK133" s="23"/>
      <c r="AL133" s="23">
        <v>4</v>
      </c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31" t="str">
        <f>IF(AB133&lt;=65.4,"○","×")</f>
        <v>○</v>
      </c>
      <c r="BC133" s="31" t="str">
        <f>IF(AC133&lt;=60.4,"○","×")</f>
        <v>○</v>
      </c>
      <c r="BD133" s="114" t="str">
        <f>IF(AB133&lt;=75.4,"○","×")</f>
        <v>○</v>
      </c>
      <c r="BE133" s="114" t="str">
        <f>IF(AC133&lt;=70.4,"○","×")</f>
        <v>○</v>
      </c>
      <c r="BF133" s="33" t="s">
        <v>18</v>
      </c>
      <c r="BH133" s="26">
        <f>IF(AND(BB128="○",BC128="○"),1,0)</f>
        <v>1</v>
      </c>
      <c r="BI133" s="26">
        <f>IF(AND(BB128="○",BC128="×"),1,0)</f>
        <v>0</v>
      </c>
      <c r="BJ133" s="26">
        <f>IF(AND(BB128="×",BC128="○"),1,0)</f>
        <v>0</v>
      </c>
      <c r="BK133" s="26">
        <f>IF(AND(BB128="×",BC128="×"),1,0)</f>
        <v>0</v>
      </c>
    </row>
    <row r="134" spans="1:63" s="53" customFormat="1" ht="24" customHeight="1">
      <c r="A134" s="19">
        <v>28</v>
      </c>
      <c r="B134" s="19">
        <v>206</v>
      </c>
      <c r="C134" s="20">
        <v>112</v>
      </c>
      <c r="D134" s="28" t="s">
        <v>357</v>
      </c>
      <c r="E134" s="29">
        <v>38278</v>
      </c>
      <c r="F134" s="60" t="s">
        <v>209</v>
      </c>
      <c r="G134" s="63">
        <v>37573</v>
      </c>
      <c r="H134" s="23" t="s">
        <v>259</v>
      </c>
      <c r="I134" s="23"/>
      <c r="J134" s="36">
        <v>2</v>
      </c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31" t="s">
        <v>7</v>
      </c>
      <c r="W134" s="23"/>
      <c r="X134" s="23">
        <v>8.6</v>
      </c>
      <c r="Y134" s="23">
        <v>0</v>
      </c>
      <c r="Z134" s="23"/>
      <c r="AA134" s="117">
        <v>1.2</v>
      </c>
      <c r="AB134" s="61">
        <v>64</v>
      </c>
      <c r="AC134" s="61">
        <v>58</v>
      </c>
      <c r="AD134" s="61"/>
      <c r="AE134" s="61"/>
      <c r="AF134" s="61"/>
      <c r="AG134" s="61"/>
      <c r="AH134" s="61"/>
      <c r="AI134" s="23">
        <v>1</v>
      </c>
      <c r="AJ134" s="23"/>
      <c r="AK134" s="23"/>
      <c r="AL134" s="23">
        <v>1</v>
      </c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4"/>
      <c r="AX134" s="23"/>
      <c r="AY134" s="23"/>
      <c r="AZ134" s="23"/>
      <c r="BA134" s="23"/>
      <c r="BB134" s="31" t="str">
        <f>IF(AB134&lt;=60.4,"○","×")</f>
        <v>×</v>
      </c>
      <c r="BC134" s="31" t="str">
        <f>IF(AC134&lt;=55.4,"○","×")</f>
        <v>×</v>
      </c>
      <c r="BD134" s="114" t="str">
        <f>IF(AB134&lt;=70.4,"○","×")</f>
        <v>○</v>
      </c>
      <c r="BE134" s="114" t="str">
        <f>IF(AC134&lt;=65.4,"○","×")</f>
        <v>○</v>
      </c>
      <c r="BF134" s="33" t="s">
        <v>18</v>
      </c>
      <c r="BH134" s="26" t="e">
        <f>IF(AND(#REF!="○",#REF!="○"),1,0)</f>
        <v>#REF!</v>
      </c>
      <c r="BI134" s="26" t="e">
        <f>IF(AND(#REF!="○",#REF!="×"),1,0)</f>
        <v>#REF!</v>
      </c>
      <c r="BJ134" s="26" t="e">
        <f>IF(AND(#REF!="×",#REF!="○"),1,0)</f>
        <v>#REF!</v>
      </c>
      <c r="BK134" s="26" t="e">
        <f>IF(AND(#REF!="×",#REF!="×"),1,0)</f>
        <v>#REF!</v>
      </c>
    </row>
    <row r="135" spans="1:63" s="53" customFormat="1" ht="24" customHeight="1">
      <c r="A135" s="19">
        <v>28</v>
      </c>
      <c r="B135" s="19">
        <v>206</v>
      </c>
      <c r="C135" s="20">
        <v>113</v>
      </c>
      <c r="D135" s="28" t="s">
        <v>359</v>
      </c>
      <c r="E135" s="29">
        <v>38218</v>
      </c>
      <c r="F135" s="60" t="s">
        <v>215</v>
      </c>
      <c r="G135" s="63">
        <v>37494</v>
      </c>
      <c r="H135" s="23" t="s">
        <v>20</v>
      </c>
      <c r="I135" s="23"/>
      <c r="J135" s="36">
        <v>2</v>
      </c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31" t="s">
        <v>7</v>
      </c>
      <c r="W135" s="23"/>
      <c r="X135" s="23">
        <v>5.5</v>
      </c>
      <c r="Y135" s="23">
        <v>0</v>
      </c>
      <c r="Z135" s="23"/>
      <c r="AA135" s="117">
        <v>1.7</v>
      </c>
      <c r="AB135" s="61">
        <v>65</v>
      </c>
      <c r="AC135" s="61">
        <v>59</v>
      </c>
      <c r="AD135" s="61"/>
      <c r="AE135" s="61"/>
      <c r="AF135" s="61"/>
      <c r="AG135" s="61"/>
      <c r="AH135" s="61"/>
      <c r="AI135" s="23">
        <v>1</v>
      </c>
      <c r="AJ135" s="23"/>
      <c r="AK135" s="23"/>
      <c r="AL135" s="23">
        <v>2</v>
      </c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4"/>
      <c r="AX135" s="23"/>
      <c r="AY135" s="23"/>
      <c r="AZ135" s="23"/>
      <c r="BA135" s="23"/>
      <c r="BB135" s="31" t="str">
        <f>IF(AB135&lt;=60.4,"○","×")</f>
        <v>×</v>
      </c>
      <c r="BC135" s="31" t="str">
        <f>IF(AC135&lt;=55.4,"○","×")</f>
        <v>×</v>
      </c>
      <c r="BD135" s="114" t="str">
        <f>IF(AB135&lt;=70.4,"○","×")</f>
        <v>○</v>
      </c>
      <c r="BE135" s="114" t="str">
        <f>IF(AC135&lt;=65.4,"○","×")</f>
        <v>○</v>
      </c>
      <c r="BF135" s="33" t="s">
        <v>18</v>
      </c>
      <c r="BH135" s="26">
        <f aca="true" t="shared" si="28" ref="BH135:BH140">IF(AND(BB129="○",BC129="○"),1,0)</f>
        <v>1</v>
      </c>
      <c r="BI135" s="26">
        <f aca="true" t="shared" si="29" ref="BI135:BI140">IF(AND(BB129="○",BC129="×"),1,0)</f>
        <v>0</v>
      </c>
      <c r="BJ135" s="26">
        <f aca="true" t="shared" si="30" ref="BJ135:BJ140">IF(AND(BB129="×",BC129="○"),1,0)</f>
        <v>0</v>
      </c>
      <c r="BK135" s="26">
        <f aca="true" t="shared" si="31" ref="BK135:BK140">IF(AND(BB129="×",BC129="×"),1,0)</f>
        <v>0</v>
      </c>
    </row>
    <row r="136" spans="1:63" s="53" customFormat="1" ht="24" customHeight="1">
      <c r="A136" s="19">
        <v>28</v>
      </c>
      <c r="B136" s="19">
        <v>206</v>
      </c>
      <c r="C136" s="20">
        <v>114</v>
      </c>
      <c r="D136" s="28" t="s">
        <v>360</v>
      </c>
      <c r="E136" s="29">
        <v>38257</v>
      </c>
      <c r="F136" s="60" t="s">
        <v>540</v>
      </c>
      <c r="G136" s="63">
        <v>37692</v>
      </c>
      <c r="H136" s="23" t="s">
        <v>20</v>
      </c>
      <c r="I136" s="23"/>
      <c r="J136" s="36">
        <v>2</v>
      </c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31" t="s">
        <v>1</v>
      </c>
      <c r="W136" s="23"/>
      <c r="X136" s="23">
        <v>5</v>
      </c>
      <c r="Y136" s="23">
        <v>0</v>
      </c>
      <c r="Z136" s="23"/>
      <c r="AA136" s="117">
        <v>1.2</v>
      </c>
      <c r="AB136" s="61">
        <v>66</v>
      </c>
      <c r="AC136" s="61">
        <v>61</v>
      </c>
      <c r="AD136" s="61"/>
      <c r="AE136" s="61"/>
      <c r="AF136" s="61"/>
      <c r="AG136" s="61"/>
      <c r="AH136" s="61"/>
      <c r="AI136" s="23">
        <v>1</v>
      </c>
      <c r="AJ136" s="23"/>
      <c r="AK136" s="23"/>
      <c r="AL136" s="23">
        <v>3</v>
      </c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4"/>
      <c r="AX136" s="23"/>
      <c r="AY136" s="23"/>
      <c r="AZ136" s="23"/>
      <c r="BA136" s="23"/>
      <c r="BB136" s="31" t="str">
        <f>IF(AB136&lt;=65.4,"○","×")</f>
        <v>×</v>
      </c>
      <c r="BC136" s="31" t="str">
        <f>IF(AC136&lt;=60.4,"○","×")</f>
        <v>×</v>
      </c>
      <c r="BD136" s="114" t="str">
        <f>IF(AB136&lt;=75.4,"○","×")</f>
        <v>○</v>
      </c>
      <c r="BE136" s="114" t="str">
        <f>IF(AC136&lt;=70.4,"○","×")</f>
        <v>○</v>
      </c>
      <c r="BF136" s="33" t="s">
        <v>18</v>
      </c>
      <c r="BH136" s="26">
        <f t="shared" si="28"/>
        <v>0</v>
      </c>
      <c r="BI136" s="26">
        <f t="shared" si="29"/>
        <v>0</v>
      </c>
      <c r="BJ136" s="26">
        <f t="shared" si="30"/>
        <v>0</v>
      </c>
      <c r="BK136" s="26">
        <f t="shared" si="31"/>
        <v>1</v>
      </c>
    </row>
    <row r="137" spans="1:63" s="53" customFormat="1" ht="24" customHeight="1">
      <c r="A137" s="19">
        <v>28</v>
      </c>
      <c r="B137" s="19">
        <v>206</v>
      </c>
      <c r="C137" s="20">
        <v>120</v>
      </c>
      <c r="D137" s="28" t="s">
        <v>361</v>
      </c>
      <c r="E137" s="29">
        <v>38420</v>
      </c>
      <c r="F137" s="60" t="s">
        <v>218</v>
      </c>
      <c r="G137" s="63">
        <v>37680</v>
      </c>
      <c r="H137" s="23" t="s">
        <v>21</v>
      </c>
      <c r="I137" s="23"/>
      <c r="J137" s="36">
        <v>2</v>
      </c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31" t="s">
        <v>7</v>
      </c>
      <c r="W137" s="23"/>
      <c r="X137" s="23">
        <v>2.8</v>
      </c>
      <c r="Y137" s="23">
        <v>0</v>
      </c>
      <c r="Z137" s="23"/>
      <c r="AA137" s="117">
        <v>1.2</v>
      </c>
      <c r="AB137" s="61">
        <v>63</v>
      </c>
      <c r="AC137" s="61">
        <v>56</v>
      </c>
      <c r="AD137" s="61"/>
      <c r="AE137" s="61"/>
      <c r="AF137" s="61"/>
      <c r="AG137" s="61"/>
      <c r="AH137" s="61"/>
      <c r="AI137" s="23">
        <v>1</v>
      </c>
      <c r="AJ137" s="23"/>
      <c r="AK137" s="23"/>
      <c r="AL137" s="23">
        <v>2</v>
      </c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4"/>
      <c r="AX137" s="23"/>
      <c r="AY137" s="23"/>
      <c r="AZ137" s="23"/>
      <c r="BA137" s="23"/>
      <c r="BB137" s="31" t="str">
        <f>IF(AB137&lt;=60.4,"○","×")</f>
        <v>×</v>
      </c>
      <c r="BC137" s="31" t="str">
        <f>IF(AC137&lt;=55.4,"○","×")</f>
        <v>×</v>
      </c>
      <c r="BD137" s="114" t="str">
        <f>IF(AB137&lt;=70.4,"○","×")</f>
        <v>○</v>
      </c>
      <c r="BE137" s="114" t="str">
        <f>IF(AC137&lt;=65.4,"○","×")</f>
        <v>○</v>
      </c>
      <c r="BF137" s="33" t="s">
        <v>18</v>
      </c>
      <c r="BH137" s="26">
        <f t="shared" si="28"/>
        <v>0</v>
      </c>
      <c r="BI137" s="26">
        <f t="shared" si="29"/>
        <v>0</v>
      </c>
      <c r="BJ137" s="26">
        <f t="shared" si="30"/>
        <v>1</v>
      </c>
      <c r="BK137" s="26">
        <f t="shared" si="31"/>
        <v>0</v>
      </c>
    </row>
    <row r="138" spans="1:63" s="53" customFormat="1" ht="24" customHeight="1">
      <c r="A138" s="19">
        <v>28</v>
      </c>
      <c r="B138" s="19">
        <v>206</v>
      </c>
      <c r="C138" s="20"/>
      <c r="D138" s="28" t="s">
        <v>362</v>
      </c>
      <c r="E138" s="29">
        <v>38363</v>
      </c>
      <c r="F138" s="60" t="s">
        <v>356</v>
      </c>
      <c r="G138" s="63">
        <v>37504</v>
      </c>
      <c r="H138" s="23" t="s">
        <v>22</v>
      </c>
      <c r="I138" s="23"/>
      <c r="J138" s="36">
        <v>4</v>
      </c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31" t="s">
        <v>1</v>
      </c>
      <c r="W138" s="23"/>
      <c r="X138" s="23">
        <v>3.1</v>
      </c>
      <c r="Y138" s="23">
        <v>0</v>
      </c>
      <c r="Z138" s="23"/>
      <c r="AA138" s="117">
        <v>1.2</v>
      </c>
      <c r="AB138" s="61">
        <v>64</v>
      </c>
      <c r="AC138" s="61">
        <v>57</v>
      </c>
      <c r="AD138" s="61"/>
      <c r="AE138" s="61"/>
      <c r="AF138" s="61"/>
      <c r="AG138" s="61"/>
      <c r="AH138" s="61"/>
      <c r="AI138" s="23">
        <v>1</v>
      </c>
      <c r="AJ138" s="23"/>
      <c r="AK138" s="23"/>
      <c r="AL138" s="23">
        <v>3</v>
      </c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4"/>
      <c r="AX138" s="23"/>
      <c r="AY138" s="23"/>
      <c r="AZ138" s="23"/>
      <c r="BA138" s="23"/>
      <c r="BB138" s="31" t="str">
        <f t="shared" si="26"/>
        <v>○</v>
      </c>
      <c r="BC138" s="31" t="str">
        <f t="shared" si="27"/>
        <v>○</v>
      </c>
      <c r="BD138" s="114" t="str">
        <f>IF(AB138&lt;=75.4,"○","×")</f>
        <v>○</v>
      </c>
      <c r="BE138" s="114" t="str">
        <f>IF(AC138&lt;=70.4,"○","×")</f>
        <v>○</v>
      </c>
      <c r="BF138" s="33" t="s">
        <v>18</v>
      </c>
      <c r="BH138" s="26">
        <f t="shared" si="28"/>
        <v>1</v>
      </c>
      <c r="BI138" s="26">
        <f t="shared" si="29"/>
        <v>0</v>
      </c>
      <c r="BJ138" s="26">
        <f t="shared" si="30"/>
        <v>0</v>
      </c>
      <c r="BK138" s="26">
        <f t="shared" si="31"/>
        <v>0</v>
      </c>
    </row>
    <row r="139" spans="1:63" s="53" customFormat="1" ht="24" customHeight="1">
      <c r="A139" s="19">
        <v>28</v>
      </c>
      <c r="B139" s="19">
        <v>206</v>
      </c>
      <c r="C139" s="20">
        <v>110</v>
      </c>
      <c r="D139" s="28" t="s">
        <v>365</v>
      </c>
      <c r="E139" s="29">
        <v>38300</v>
      </c>
      <c r="F139" s="60" t="s">
        <v>368</v>
      </c>
      <c r="G139" s="63">
        <v>37533</v>
      </c>
      <c r="H139" s="23" t="s">
        <v>649</v>
      </c>
      <c r="I139" s="23"/>
      <c r="J139" s="36">
        <v>4</v>
      </c>
      <c r="K139" s="23">
        <v>3</v>
      </c>
      <c r="L139" s="23">
        <v>28207</v>
      </c>
      <c r="M139" s="23">
        <v>161</v>
      </c>
      <c r="N139" s="23"/>
      <c r="O139" s="23"/>
      <c r="P139" s="23"/>
      <c r="Q139" s="23"/>
      <c r="R139" s="23"/>
      <c r="S139" s="23">
        <v>4</v>
      </c>
      <c r="T139" s="23"/>
      <c r="U139" s="23">
        <v>1</v>
      </c>
      <c r="V139" s="31" t="s">
        <v>121</v>
      </c>
      <c r="W139" s="23">
        <v>1</v>
      </c>
      <c r="X139" s="23">
        <v>5.2</v>
      </c>
      <c r="Y139" s="61">
        <v>1</v>
      </c>
      <c r="Z139" s="23">
        <v>1</v>
      </c>
      <c r="AA139" s="117">
        <v>1.2</v>
      </c>
      <c r="AB139" s="61">
        <v>69</v>
      </c>
      <c r="AC139" s="61">
        <v>67</v>
      </c>
      <c r="AD139" s="61"/>
      <c r="AE139" s="61"/>
      <c r="AF139" s="61"/>
      <c r="AG139" s="61">
        <v>72</v>
      </c>
      <c r="AH139" s="61">
        <v>63</v>
      </c>
      <c r="AI139" s="23">
        <v>1</v>
      </c>
      <c r="AJ139" s="23">
        <v>0</v>
      </c>
      <c r="AK139" s="23">
        <v>0</v>
      </c>
      <c r="AL139" s="23">
        <v>3</v>
      </c>
      <c r="AM139" s="23">
        <v>0</v>
      </c>
      <c r="AN139" s="23">
        <v>4</v>
      </c>
      <c r="AO139" s="23">
        <v>3</v>
      </c>
      <c r="AP139" s="23">
        <v>1</v>
      </c>
      <c r="AQ139" s="23">
        <v>3</v>
      </c>
      <c r="AR139" s="23">
        <v>2</v>
      </c>
      <c r="AS139" s="23"/>
      <c r="AT139" s="23"/>
      <c r="AU139" s="23"/>
      <c r="AV139" s="23"/>
      <c r="AW139" s="23"/>
      <c r="AX139" s="23"/>
      <c r="AY139" s="23"/>
      <c r="AZ139" s="23"/>
      <c r="BA139" s="23"/>
      <c r="BB139" s="31" t="str">
        <f t="shared" si="26"/>
        <v>○</v>
      </c>
      <c r="BC139" s="31" t="str">
        <f t="shared" si="27"/>
        <v>×</v>
      </c>
      <c r="BD139" s="58" t="s">
        <v>2</v>
      </c>
      <c r="BE139" s="58" t="s">
        <v>2</v>
      </c>
      <c r="BF139" s="33" t="s">
        <v>260</v>
      </c>
      <c r="BH139" s="26">
        <f t="shared" si="28"/>
        <v>1</v>
      </c>
      <c r="BI139" s="26">
        <f t="shared" si="29"/>
        <v>0</v>
      </c>
      <c r="BJ139" s="26">
        <f t="shared" si="30"/>
        <v>0</v>
      </c>
      <c r="BK139" s="26">
        <f t="shared" si="31"/>
        <v>0</v>
      </c>
    </row>
    <row r="140" spans="1:63" s="53" customFormat="1" ht="33.75" customHeight="1">
      <c r="A140" s="19">
        <v>28</v>
      </c>
      <c r="B140" s="19">
        <v>206</v>
      </c>
      <c r="C140" s="20">
        <v>115</v>
      </c>
      <c r="D140" s="28" t="s">
        <v>366</v>
      </c>
      <c r="E140" s="29">
        <v>38266</v>
      </c>
      <c r="F140" s="60" t="s">
        <v>227</v>
      </c>
      <c r="G140" s="63">
        <v>37546</v>
      </c>
      <c r="H140" s="22" t="s">
        <v>650</v>
      </c>
      <c r="I140" s="22"/>
      <c r="J140" s="34" t="s">
        <v>261</v>
      </c>
      <c r="K140" s="23">
        <v>1</v>
      </c>
      <c r="L140" s="23">
        <v>28207</v>
      </c>
      <c r="M140" s="23">
        <v>1196</v>
      </c>
      <c r="N140" s="23" t="s">
        <v>24</v>
      </c>
      <c r="O140" s="23">
        <v>4</v>
      </c>
      <c r="P140" s="23">
        <v>3</v>
      </c>
      <c r="Q140" s="23">
        <v>28207</v>
      </c>
      <c r="R140" s="23">
        <v>3</v>
      </c>
      <c r="S140" s="23">
        <v>10</v>
      </c>
      <c r="T140" s="23"/>
      <c r="U140" s="23">
        <v>1</v>
      </c>
      <c r="V140" s="31" t="s">
        <v>121</v>
      </c>
      <c r="W140" s="23">
        <v>1</v>
      </c>
      <c r="X140" s="23">
        <v>3.2</v>
      </c>
      <c r="Y140" s="61">
        <v>1</v>
      </c>
      <c r="Z140" s="23">
        <v>3</v>
      </c>
      <c r="AA140" s="117">
        <v>1.2</v>
      </c>
      <c r="AB140" s="61">
        <v>73</v>
      </c>
      <c r="AC140" s="61">
        <v>70</v>
      </c>
      <c r="AD140" s="61"/>
      <c r="AE140" s="61"/>
      <c r="AF140" s="61"/>
      <c r="AG140" s="61">
        <v>74</v>
      </c>
      <c r="AH140" s="61">
        <v>68</v>
      </c>
      <c r="AI140" s="34" t="s">
        <v>262</v>
      </c>
      <c r="AJ140" s="23">
        <v>0</v>
      </c>
      <c r="AK140" s="23">
        <v>1</v>
      </c>
      <c r="AL140" s="23">
        <v>3</v>
      </c>
      <c r="AM140" s="23">
        <v>0</v>
      </c>
      <c r="AN140" s="23">
        <v>4</v>
      </c>
      <c r="AO140" s="23">
        <v>3</v>
      </c>
      <c r="AP140" s="23">
        <v>1</v>
      </c>
      <c r="AQ140" s="23">
        <v>3</v>
      </c>
      <c r="AR140" s="23">
        <v>2</v>
      </c>
      <c r="AS140" s="23"/>
      <c r="AT140" s="23"/>
      <c r="AU140" s="23"/>
      <c r="AV140" s="23"/>
      <c r="AW140" s="23"/>
      <c r="AX140" s="23"/>
      <c r="AY140" s="23"/>
      <c r="AZ140" s="23"/>
      <c r="BA140" s="23"/>
      <c r="BB140" s="31" t="str">
        <f t="shared" si="26"/>
        <v>×</v>
      </c>
      <c r="BC140" s="31" t="str">
        <f t="shared" si="27"/>
        <v>×</v>
      </c>
      <c r="BD140" s="58" t="s">
        <v>174</v>
      </c>
      <c r="BE140" s="58" t="s">
        <v>174</v>
      </c>
      <c r="BF140" s="33" t="s">
        <v>260</v>
      </c>
      <c r="BH140" s="26">
        <f t="shared" si="28"/>
        <v>0</v>
      </c>
      <c r="BI140" s="26">
        <f t="shared" si="29"/>
        <v>0</v>
      </c>
      <c r="BJ140" s="26">
        <f t="shared" si="30"/>
        <v>0</v>
      </c>
      <c r="BK140" s="26">
        <f t="shared" si="31"/>
        <v>1</v>
      </c>
    </row>
    <row r="141" spans="1:63" s="155" customFormat="1" ht="24" customHeight="1">
      <c r="A141" s="19">
        <v>28</v>
      </c>
      <c r="B141" s="46"/>
      <c r="C141" s="152"/>
      <c r="D141" s="56" t="s">
        <v>609</v>
      </c>
      <c r="E141" s="153">
        <v>38331</v>
      </c>
      <c r="F141" s="57" t="s">
        <v>356</v>
      </c>
      <c r="G141" s="54"/>
      <c r="H141" s="18" t="s">
        <v>610</v>
      </c>
      <c r="I141" s="18"/>
      <c r="J141" s="59">
        <v>4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58" t="s">
        <v>429</v>
      </c>
      <c r="W141" s="35"/>
      <c r="X141" s="161">
        <v>5</v>
      </c>
      <c r="Y141" s="55">
        <v>0</v>
      </c>
      <c r="Z141" s="35"/>
      <c r="AA141" s="125">
        <v>1.5</v>
      </c>
      <c r="AB141" s="55">
        <v>71</v>
      </c>
      <c r="AC141" s="55">
        <v>66</v>
      </c>
      <c r="AD141" s="55"/>
      <c r="AE141" s="55"/>
      <c r="AF141" s="55"/>
      <c r="AG141" s="55"/>
      <c r="AH141" s="55"/>
      <c r="AI141" s="59">
        <v>1</v>
      </c>
      <c r="AJ141" s="35"/>
      <c r="AK141" s="35"/>
      <c r="AL141" s="35">
        <v>3</v>
      </c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58" t="str">
        <f>IF(AB141&lt;=70.4,"○","×")</f>
        <v>×</v>
      </c>
      <c r="BC141" s="58" t="str">
        <f>IF(AC141&lt;=65.4,"○","×")</f>
        <v>×</v>
      </c>
      <c r="BD141" s="114" t="str">
        <f>IF(AB141&lt;=75.4,"○","×")</f>
        <v>○</v>
      </c>
      <c r="BE141" s="114" t="str">
        <f>IF(AC141&lt;=70.4,"○","×")</f>
        <v>○</v>
      </c>
      <c r="BF141" s="154" t="s">
        <v>616</v>
      </c>
      <c r="BH141" s="156"/>
      <c r="BI141" s="156"/>
      <c r="BJ141" s="156"/>
      <c r="BK141" s="156"/>
    </row>
    <row r="142" spans="1:63" s="53" customFormat="1" ht="24" customHeight="1">
      <c r="A142" s="19">
        <v>28</v>
      </c>
      <c r="B142" s="19">
        <v>206</v>
      </c>
      <c r="C142" s="20">
        <v>116</v>
      </c>
      <c r="D142" s="28" t="s">
        <v>367</v>
      </c>
      <c r="E142" s="29">
        <v>38288</v>
      </c>
      <c r="F142" s="60" t="s">
        <v>352</v>
      </c>
      <c r="G142" s="63">
        <v>37554</v>
      </c>
      <c r="H142" s="22" t="s">
        <v>9</v>
      </c>
      <c r="I142" s="22"/>
      <c r="J142" s="34">
        <v>4</v>
      </c>
      <c r="K142" s="23">
        <v>4</v>
      </c>
      <c r="L142" s="23">
        <v>28207</v>
      </c>
      <c r="M142" s="23">
        <v>444</v>
      </c>
      <c r="N142" s="23"/>
      <c r="O142" s="23"/>
      <c r="P142" s="23"/>
      <c r="Q142" s="23"/>
      <c r="R142" s="23"/>
      <c r="S142" s="23">
        <v>4</v>
      </c>
      <c r="T142" s="23"/>
      <c r="U142" s="23">
        <v>2</v>
      </c>
      <c r="V142" s="31" t="s">
        <v>132</v>
      </c>
      <c r="W142" s="23">
        <v>1</v>
      </c>
      <c r="X142" s="23">
        <v>5</v>
      </c>
      <c r="Y142" s="61">
        <v>1</v>
      </c>
      <c r="Z142" s="23">
        <v>1</v>
      </c>
      <c r="AA142" s="117">
        <v>1.2</v>
      </c>
      <c r="AB142" s="61">
        <v>72</v>
      </c>
      <c r="AC142" s="61">
        <v>68</v>
      </c>
      <c r="AD142" s="61"/>
      <c r="AE142" s="61"/>
      <c r="AF142" s="61"/>
      <c r="AG142" s="61">
        <v>69</v>
      </c>
      <c r="AH142" s="61">
        <v>58</v>
      </c>
      <c r="AI142" s="23">
        <v>1</v>
      </c>
      <c r="AJ142" s="23">
        <v>0</v>
      </c>
      <c r="AK142" s="23">
        <v>0</v>
      </c>
      <c r="AL142" s="23">
        <v>5</v>
      </c>
      <c r="AM142" s="23">
        <v>0</v>
      </c>
      <c r="AN142" s="23">
        <v>4</v>
      </c>
      <c r="AO142" s="23">
        <v>3</v>
      </c>
      <c r="AP142" s="23">
        <v>1</v>
      </c>
      <c r="AQ142" s="23">
        <v>3</v>
      </c>
      <c r="AR142" s="23">
        <v>2</v>
      </c>
      <c r="AS142" s="23"/>
      <c r="AT142" s="23"/>
      <c r="AU142" s="23"/>
      <c r="AV142" s="23"/>
      <c r="AW142" s="23"/>
      <c r="AX142" s="23"/>
      <c r="AY142" s="23"/>
      <c r="AZ142" s="23"/>
      <c r="BA142" s="23"/>
      <c r="BB142" s="31" t="str">
        <f t="shared" si="26"/>
        <v>×</v>
      </c>
      <c r="BC142" s="31" t="str">
        <f t="shared" si="27"/>
        <v>×</v>
      </c>
      <c r="BD142" s="58" t="s">
        <v>2</v>
      </c>
      <c r="BE142" s="58" t="s">
        <v>2</v>
      </c>
      <c r="BF142" s="33" t="s">
        <v>25</v>
      </c>
      <c r="BH142" s="26">
        <f aca="true" t="shared" si="32" ref="BH142:BH147">IF(AND(BB135="○",BC135="○"),1,0)</f>
        <v>0</v>
      </c>
      <c r="BI142" s="26">
        <f aca="true" t="shared" si="33" ref="BI142:BI147">IF(AND(BB135="○",BC135="×"),1,0)</f>
        <v>0</v>
      </c>
      <c r="BJ142" s="26">
        <f aca="true" t="shared" si="34" ref="BJ142:BJ147">IF(AND(BB135="×",BC135="○"),1,0)</f>
        <v>0</v>
      </c>
      <c r="BK142" s="26">
        <f aca="true" t="shared" si="35" ref="BK142:BK147">IF(AND(BB135="×",BC135="×"),1,0)</f>
        <v>1</v>
      </c>
    </row>
    <row r="143" spans="1:63" s="53" customFormat="1" ht="24" customHeight="1">
      <c r="A143" s="19">
        <v>28</v>
      </c>
      <c r="B143" s="19">
        <v>206</v>
      </c>
      <c r="C143" s="20">
        <v>117</v>
      </c>
      <c r="D143" s="28" t="s">
        <v>541</v>
      </c>
      <c r="E143" s="29">
        <v>38281</v>
      </c>
      <c r="F143" s="60" t="s">
        <v>354</v>
      </c>
      <c r="G143" s="63"/>
      <c r="H143" s="22" t="s">
        <v>542</v>
      </c>
      <c r="I143" s="22"/>
      <c r="J143" s="34">
        <v>2</v>
      </c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31" t="s">
        <v>121</v>
      </c>
      <c r="W143" s="23"/>
      <c r="X143" s="23">
        <v>3.3</v>
      </c>
      <c r="Y143" s="61">
        <v>1</v>
      </c>
      <c r="Z143" s="23"/>
      <c r="AA143" s="117">
        <v>1.2</v>
      </c>
      <c r="AB143" s="61">
        <v>74</v>
      </c>
      <c r="AC143" s="61">
        <v>71</v>
      </c>
      <c r="AD143" s="61"/>
      <c r="AE143" s="61"/>
      <c r="AF143" s="61"/>
      <c r="AG143" s="61"/>
      <c r="AH143" s="61"/>
      <c r="AI143" s="23">
        <v>1</v>
      </c>
      <c r="AJ143" s="23"/>
      <c r="AK143" s="23"/>
      <c r="AL143" s="23">
        <v>3</v>
      </c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31" t="str">
        <f t="shared" si="26"/>
        <v>×</v>
      </c>
      <c r="BC143" s="31" t="str">
        <f t="shared" si="27"/>
        <v>×</v>
      </c>
      <c r="BD143" s="58" t="s">
        <v>2</v>
      </c>
      <c r="BE143" s="58" t="s">
        <v>2</v>
      </c>
      <c r="BF143" s="33" t="s">
        <v>25</v>
      </c>
      <c r="BH143" s="26">
        <f t="shared" si="32"/>
        <v>0</v>
      </c>
      <c r="BI143" s="26">
        <f t="shared" si="33"/>
        <v>0</v>
      </c>
      <c r="BJ143" s="26">
        <f t="shared" si="34"/>
        <v>0</v>
      </c>
      <c r="BK143" s="26">
        <f t="shared" si="35"/>
        <v>1</v>
      </c>
    </row>
    <row r="144" spans="1:63" s="53" customFormat="1" ht="24" customHeight="1">
      <c r="A144" s="19">
        <v>28</v>
      </c>
      <c r="B144" s="19">
        <v>206</v>
      </c>
      <c r="C144" s="20">
        <v>118</v>
      </c>
      <c r="D144" s="28" t="s">
        <v>543</v>
      </c>
      <c r="E144" s="29">
        <v>38267</v>
      </c>
      <c r="F144" s="60" t="s">
        <v>432</v>
      </c>
      <c r="G144" s="63"/>
      <c r="H144" s="22" t="s">
        <v>544</v>
      </c>
      <c r="I144" s="22"/>
      <c r="J144" s="34">
        <v>2</v>
      </c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31" t="s">
        <v>364</v>
      </c>
      <c r="W144" s="23"/>
      <c r="X144" s="23">
        <v>2.2</v>
      </c>
      <c r="Y144" s="61">
        <v>1</v>
      </c>
      <c r="Z144" s="23"/>
      <c r="AA144" s="117">
        <v>1.2</v>
      </c>
      <c r="AB144" s="61">
        <v>72</v>
      </c>
      <c r="AC144" s="61">
        <v>67</v>
      </c>
      <c r="AD144" s="61"/>
      <c r="AE144" s="61"/>
      <c r="AF144" s="61"/>
      <c r="AG144" s="61"/>
      <c r="AH144" s="61"/>
      <c r="AI144" s="23">
        <v>1</v>
      </c>
      <c r="AJ144" s="23"/>
      <c r="AK144" s="23"/>
      <c r="AL144" s="23">
        <v>2</v>
      </c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31" t="str">
        <f t="shared" si="26"/>
        <v>×</v>
      </c>
      <c r="BC144" s="31" t="str">
        <f t="shared" si="27"/>
        <v>×</v>
      </c>
      <c r="BD144" s="58" t="s">
        <v>2</v>
      </c>
      <c r="BE144" s="58" t="s">
        <v>2</v>
      </c>
      <c r="BF144" s="33" t="s">
        <v>25</v>
      </c>
      <c r="BH144" s="26">
        <f t="shared" si="32"/>
        <v>0</v>
      </c>
      <c r="BI144" s="26">
        <f t="shared" si="33"/>
        <v>0</v>
      </c>
      <c r="BJ144" s="26">
        <f t="shared" si="34"/>
        <v>0</v>
      </c>
      <c r="BK144" s="26">
        <f t="shared" si="35"/>
        <v>1</v>
      </c>
    </row>
    <row r="145" spans="1:63" s="53" customFormat="1" ht="24" customHeight="1">
      <c r="A145" s="19">
        <v>28</v>
      </c>
      <c r="B145" s="19">
        <v>206</v>
      </c>
      <c r="C145" s="20">
        <v>119</v>
      </c>
      <c r="D145" s="28" t="s">
        <v>624</v>
      </c>
      <c r="E145" s="29">
        <v>38273</v>
      </c>
      <c r="F145" s="60" t="s">
        <v>226</v>
      </c>
      <c r="G145" s="63"/>
      <c r="H145" s="22" t="s">
        <v>545</v>
      </c>
      <c r="I145" s="22"/>
      <c r="J145" s="34">
        <v>2</v>
      </c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31" t="s">
        <v>121</v>
      </c>
      <c r="W145" s="23"/>
      <c r="X145" s="23">
        <v>2.8</v>
      </c>
      <c r="Y145" s="61">
        <v>1</v>
      </c>
      <c r="Z145" s="23"/>
      <c r="AA145" s="117">
        <v>1.2</v>
      </c>
      <c r="AB145" s="61">
        <v>70</v>
      </c>
      <c r="AC145" s="61">
        <v>66</v>
      </c>
      <c r="AD145" s="61"/>
      <c r="AE145" s="61"/>
      <c r="AF145" s="61"/>
      <c r="AG145" s="61"/>
      <c r="AH145" s="61"/>
      <c r="AI145" s="23">
        <v>1</v>
      </c>
      <c r="AJ145" s="23"/>
      <c r="AK145" s="23"/>
      <c r="AL145" s="23">
        <v>3</v>
      </c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31" t="str">
        <f t="shared" si="26"/>
        <v>○</v>
      </c>
      <c r="BC145" s="31" t="str">
        <f t="shared" si="27"/>
        <v>×</v>
      </c>
      <c r="BD145" s="58" t="s">
        <v>2</v>
      </c>
      <c r="BE145" s="58" t="s">
        <v>2</v>
      </c>
      <c r="BF145" s="33" t="s">
        <v>25</v>
      </c>
      <c r="BH145" s="26">
        <f t="shared" si="32"/>
        <v>1</v>
      </c>
      <c r="BI145" s="26">
        <f t="shared" si="33"/>
        <v>0</v>
      </c>
      <c r="BJ145" s="26">
        <f t="shared" si="34"/>
        <v>0</v>
      </c>
      <c r="BK145" s="26">
        <f t="shared" si="35"/>
        <v>0</v>
      </c>
    </row>
    <row r="146" spans="1:63" s="53" customFormat="1" ht="24" customHeight="1">
      <c r="A146" s="19">
        <v>28</v>
      </c>
      <c r="B146" s="19">
        <v>207</v>
      </c>
      <c r="C146" s="20">
        <v>122</v>
      </c>
      <c r="D146" s="28" t="s">
        <v>546</v>
      </c>
      <c r="E146" s="29">
        <v>38292</v>
      </c>
      <c r="F146" s="60" t="s">
        <v>458</v>
      </c>
      <c r="G146" s="63"/>
      <c r="H146" s="22" t="s">
        <v>547</v>
      </c>
      <c r="I146" s="22"/>
      <c r="J146" s="34">
        <v>2</v>
      </c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31" t="s">
        <v>121</v>
      </c>
      <c r="W146" s="23"/>
      <c r="X146" s="23">
        <v>2.6</v>
      </c>
      <c r="Y146" s="61">
        <v>1</v>
      </c>
      <c r="Z146" s="23"/>
      <c r="AA146" s="117">
        <v>1.2</v>
      </c>
      <c r="AB146" s="61">
        <v>68</v>
      </c>
      <c r="AC146" s="61">
        <v>62</v>
      </c>
      <c r="AD146" s="61"/>
      <c r="AE146" s="61"/>
      <c r="AF146" s="61"/>
      <c r="AG146" s="61"/>
      <c r="AH146" s="61"/>
      <c r="AI146" s="23">
        <v>1</v>
      </c>
      <c r="AJ146" s="23"/>
      <c r="AK146" s="23"/>
      <c r="AL146" s="23">
        <v>3</v>
      </c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31" t="str">
        <f t="shared" si="26"/>
        <v>○</v>
      </c>
      <c r="BC146" s="31" t="str">
        <f t="shared" si="27"/>
        <v>○</v>
      </c>
      <c r="BD146" s="58" t="s">
        <v>2</v>
      </c>
      <c r="BE146" s="58" t="s">
        <v>2</v>
      </c>
      <c r="BF146" s="33" t="s">
        <v>25</v>
      </c>
      <c r="BH146" s="26">
        <f t="shared" si="32"/>
        <v>0</v>
      </c>
      <c r="BI146" s="26">
        <f t="shared" si="33"/>
        <v>1</v>
      </c>
      <c r="BJ146" s="26">
        <f t="shared" si="34"/>
        <v>0</v>
      </c>
      <c r="BK146" s="26">
        <f t="shared" si="35"/>
        <v>0</v>
      </c>
    </row>
    <row r="147" spans="1:63" s="53" customFormat="1" ht="24" customHeight="1">
      <c r="A147" s="19">
        <v>28</v>
      </c>
      <c r="B147" s="19">
        <v>207</v>
      </c>
      <c r="C147" s="20">
        <v>123</v>
      </c>
      <c r="D147" s="28" t="s">
        <v>548</v>
      </c>
      <c r="E147" s="29">
        <v>38323</v>
      </c>
      <c r="F147" s="60" t="s">
        <v>407</v>
      </c>
      <c r="G147" s="63">
        <v>37594</v>
      </c>
      <c r="H147" s="23" t="s">
        <v>438</v>
      </c>
      <c r="I147" s="23"/>
      <c r="J147" s="36">
        <v>4</v>
      </c>
      <c r="K147" s="23">
        <v>3</v>
      </c>
      <c r="L147" s="23">
        <v>28208</v>
      </c>
      <c r="M147" s="23">
        <v>124</v>
      </c>
      <c r="N147" s="23"/>
      <c r="O147" s="23"/>
      <c r="P147" s="23"/>
      <c r="Q147" s="23"/>
      <c r="R147" s="23"/>
      <c r="S147" s="23">
        <v>4</v>
      </c>
      <c r="T147" s="23"/>
      <c r="U147" s="23">
        <v>1</v>
      </c>
      <c r="V147" s="31" t="s">
        <v>1</v>
      </c>
      <c r="W147" s="23">
        <v>1</v>
      </c>
      <c r="X147" s="23">
        <v>9</v>
      </c>
      <c r="Y147" s="23">
        <v>0</v>
      </c>
      <c r="Z147" s="23">
        <v>1</v>
      </c>
      <c r="AA147" s="117">
        <v>1</v>
      </c>
      <c r="AB147" s="61">
        <v>60</v>
      </c>
      <c r="AC147" s="61">
        <v>58</v>
      </c>
      <c r="AD147" s="61"/>
      <c r="AE147" s="61"/>
      <c r="AF147" s="61"/>
      <c r="AG147" s="61">
        <v>67</v>
      </c>
      <c r="AH147" s="61">
        <v>67</v>
      </c>
      <c r="AI147" s="23">
        <v>1</v>
      </c>
      <c r="AJ147" s="23">
        <v>0</v>
      </c>
      <c r="AK147" s="23">
        <v>0</v>
      </c>
      <c r="AL147" s="23">
        <v>3</v>
      </c>
      <c r="AM147" s="23">
        <v>0</v>
      </c>
      <c r="AN147" s="23">
        <v>4</v>
      </c>
      <c r="AO147" s="23">
        <v>4</v>
      </c>
      <c r="AP147" s="23">
        <v>2</v>
      </c>
      <c r="AQ147" s="23">
        <v>8</v>
      </c>
      <c r="AR147" s="23">
        <v>2</v>
      </c>
      <c r="AS147" s="23"/>
      <c r="AT147" s="23"/>
      <c r="AU147" s="23"/>
      <c r="AV147" s="23"/>
      <c r="AW147" s="23"/>
      <c r="AX147" s="23"/>
      <c r="AY147" s="23"/>
      <c r="AZ147" s="23"/>
      <c r="BA147" s="23"/>
      <c r="BB147" s="31" t="str">
        <f t="shared" si="26"/>
        <v>○</v>
      </c>
      <c r="BC147" s="31" t="str">
        <f t="shared" si="27"/>
        <v>○</v>
      </c>
      <c r="BD147" s="58" t="s">
        <v>2</v>
      </c>
      <c r="BE147" s="58" t="s">
        <v>2</v>
      </c>
      <c r="BF147" s="33" t="s">
        <v>27</v>
      </c>
      <c r="BH147" s="26">
        <f t="shared" si="32"/>
        <v>0</v>
      </c>
      <c r="BI147" s="26">
        <f t="shared" si="33"/>
        <v>0</v>
      </c>
      <c r="BJ147" s="26">
        <f t="shared" si="34"/>
        <v>0</v>
      </c>
      <c r="BK147" s="26">
        <f t="shared" si="35"/>
        <v>1</v>
      </c>
    </row>
    <row r="148" spans="1:63" s="53" customFormat="1" ht="24" customHeight="1">
      <c r="A148" s="19">
        <v>28</v>
      </c>
      <c r="B148" s="19">
        <v>207</v>
      </c>
      <c r="C148" s="20">
        <v>124</v>
      </c>
      <c r="D148" s="28" t="s">
        <v>28</v>
      </c>
      <c r="E148" s="29">
        <v>38327</v>
      </c>
      <c r="F148" s="60" t="s">
        <v>432</v>
      </c>
      <c r="G148" s="63">
        <v>36865</v>
      </c>
      <c r="H148" s="23" t="s">
        <v>438</v>
      </c>
      <c r="I148" s="23"/>
      <c r="J148" s="36">
        <v>2</v>
      </c>
      <c r="K148" s="23">
        <v>3</v>
      </c>
      <c r="L148" s="23">
        <v>28208</v>
      </c>
      <c r="M148" s="23">
        <v>125</v>
      </c>
      <c r="N148" s="23"/>
      <c r="O148" s="23"/>
      <c r="P148" s="23"/>
      <c r="Q148" s="23"/>
      <c r="R148" s="23"/>
      <c r="S148" s="23">
        <v>2</v>
      </c>
      <c r="T148" s="23"/>
      <c r="U148" s="23">
        <v>1</v>
      </c>
      <c r="V148" s="31" t="s">
        <v>1</v>
      </c>
      <c r="W148" s="23">
        <v>1</v>
      </c>
      <c r="X148" s="23">
        <v>2</v>
      </c>
      <c r="Y148" s="23">
        <v>0</v>
      </c>
      <c r="Z148" s="23">
        <v>1</v>
      </c>
      <c r="AA148" s="117">
        <v>1</v>
      </c>
      <c r="AB148" s="61">
        <v>79</v>
      </c>
      <c r="AC148" s="61">
        <v>81</v>
      </c>
      <c r="AD148" s="61"/>
      <c r="AE148" s="61"/>
      <c r="AF148" s="61"/>
      <c r="AG148" s="61">
        <v>69</v>
      </c>
      <c r="AH148" s="61">
        <v>72</v>
      </c>
      <c r="AI148" s="23">
        <v>1</v>
      </c>
      <c r="AJ148" s="23">
        <v>1</v>
      </c>
      <c r="AK148" s="23">
        <v>0</v>
      </c>
      <c r="AL148" s="23">
        <v>7</v>
      </c>
      <c r="AM148" s="23">
        <v>0</v>
      </c>
      <c r="AN148" s="23">
        <v>4</v>
      </c>
      <c r="AO148" s="23">
        <v>4</v>
      </c>
      <c r="AP148" s="23">
        <v>2</v>
      </c>
      <c r="AQ148" s="23">
        <v>8</v>
      </c>
      <c r="AR148" s="23">
        <v>2</v>
      </c>
      <c r="AS148" s="23"/>
      <c r="AT148" s="23"/>
      <c r="AU148" s="23"/>
      <c r="AV148" s="23"/>
      <c r="AW148" s="23"/>
      <c r="AX148" s="23"/>
      <c r="AY148" s="23"/>
      <c r="AZ148" s="23"/>
      <c r="BA148" s="23"/>
      <c r="BB148" s="31" t="str">
        <f t="shared" si="26"/>
        <v>×</v>
      </c>
      <c r="BC148" s="31" t="str">
        <f t="shared" si="27"/>
        <v>×</v>
      </c>
      <c r="BD148" s="58" t="s">
        <v>2</v>
      </c>
      <c r="BE148" s="58" t="s">
        <v>2</v>
      </c>
      <c r="BF148" s="33" t="s">
        <v>27</v>
      </c>
      <c r="BH148" s="26">
        <f>IF(AND(BB142="○",BC142="○"),1,0)</f>
        <v>0</v>
      </c>
      <c r="BI148" s="26">
        <f>IF(AND(BB142="○",BC142="×"),1,0)</f>
        <v>0</v>
      </c>
      <c r="BJ148" s="26">
        <f>IF(AND(BB142="×",BC142="○"),1,0)</f>
        <v>0</v>
      </c>
      <c r="BK148" s="26">
        <f>IF(AND(BB142="×",BC142="×"),1,0)</f>
        <v>1</v>
      </c>
    </row>
    <row r="149" spans="1:63" s="53" customFormat="1" ht="24" customHeight="1">
      <c r="A149" s="19">
        <v>28</v>
      </c>
      <c r="B149" s="19">
        <v>207</v>
      </c>
      <c r="C149" s="20"/>
      <c r="D149" s="28" t="s">
        <v>29</v>
      </c>
      <c r="E149" s="29">
        <v>38329</v>
      </c>
      <c r="F149" s="60" t="s">
        <v>369</v>
      </c>
      <c r="G149" s="63">
        <v>37601</v>
      </c>
      <c r="H149" s="35" t="s">
        <v>651</v>
      </c>
      <c r="I149" s="35"/>
      <c r="J149" s="36">
        <v>2</v>
      </c>
      <c r="K149" s="23">
        <v>3</v>
      </c>
      <c r="L149" s="23">
        <v>28208</v>
      </c>
      <c r="M149" s="23">
        <v>230</v>
      </c>
      <c r="N149" s="23"/>
      <c r="O149" s="23"/>
      <c r="P149" s="23"/>
      <c r="Q149" s="23"/>
      <c r="R149" s="23"/>
      <c r="S149" s="23">
        <v>2</v>
      </c>
      <c r="T149" s="23"/>
      <c r="U149" s="23">
        <v>1</v>
      </c>
      <c r="V149" s="31" t="s">
        <v>265</v>
      </c>
      <c r="W149" s="23">
        <v>1</v>
      </c>
      <c r="X149" s="23">
        <v>4</v>
      </c>
      <c r="Y149" s="23">
        <v>0</v>
      </c>
      <c r="Z149" s="23">
        <v>1</v>
      </c>
      <c r="AA149" s="117">
        <v>1</v>
      </c>
      <c r="AB149" s="61">
        <v>71</v>
      </c>
      <c r="AC149" s="61">
        <v>67</v>
      </c>
      <c r="AD149" s="61"/>
      <c r="AE149" s="61"/>
      <c r="AF149" s="61"/>
      <c r="AG149" s="61">
        <v>66</v>
      </c>
      <c r="AH149" s="61">
        <v>48</v>
      </c>
      <c r="AI149" s="23">
        <v>1</v>
      </c>
      <c r="AJ149" s="23">
        <v>0</v>
      </c>
      <c r="AK149" s="23">
        <v>0</v>
      </c>
      <c r="AL149" s="23">
        <v>2</v>
      </c>
      <c r="AM149" s="23">
        <v>0</v>
      </c>
      <c r="AN149" s="23">
        <v>4</v>
      </c>
      <c r="AO149" s="23">
        <v>4</v>
      </c>
      <c r="AP149" s="23">
        <v>2</v>
      </c>
      <c r="AQ149" s="23">
        <v>8</v>
      </c>
      <c r="AR149" s="23">
        <v>2</v>
      </c>
      <c r="AS149" s="23"/>
      <c r="AT149" s="23"/>
      <c r="AU149" s="23" t="s">
        <v>8</v>
      </c>
      <c r="AV149" s="23" t="s">
        <v>8</v>
      </c>
      <c r="AW149" s="23"/>
      <c r="AX149" s="23"/>
      <c r="AY149" s="23"/>
      <c r="AZ149" s="23"/>
      <c r="BA149" s="23"/>
      <c r="BB149" s="31" t="str">
        <f t="shared" si="26"/>
        <v>×</v>
      </c>
      <c r="BC149" s="31" t="str">
        <f t="shared" si="27"/>
        <v>×</v>
      </c>
      <c r="BD149" s="58" t="s">
        <v>2</v>
      </c>
      <c r="BE149" s="58" t="s">
        <v>2</v>
      </c>
      <c r="BF149" s="33" t="s">
        <v>27</v>
      </c>
      <c r="BH149" s="26">
        <f>IF(AND(BB143="○",BC143="○"),1,0)</f>
        <v>0</v>
      </c>
      <c r="BI149" s="26">
        <f>IF(AND(BB143="○",BC143="×"),1,0)</f>
        <v>0</v>
      </c>
      <c r="BJ149" s="26">
        <f>IF(AND(BB143="×",BC143="○"),1,0)</f>
        <v>0</v>
      </c>
      <c r="BK149" s="26">
        <f>IF(AND(BB143="×",BC143="×"),1,0)</f>
        <v>1</v>
      </c>
    </row>
    <row r="150" spans="1:63" s="53" customFormat="1" ht="24" customHeight="1">
      <c r="A150" s="19">
        <v>28</v>
      </c>
      <c r="B150" s="19">
        <v>207</v>
      </c>
      <c r="C150" s="20"/>
      <c r="D150" s="28" t="s">
        <v>30</v>
      </c>
      <c r="E150" s="29">
        <v>38358</v>
      </c>
      <c r="F150" s="60" t="s">
        <v>226</v>
      </c>
      <c r="G150" s="63">
        <v>37539</v>
      </c>
      <c r="H150" s="35" t="s">
        <v>651</v>
      </c>
      <c r="I150" s="35"/>
      <c r="J150" s="36">
        <v>2</v>
      </c>
      <c r="K150" s="23">
        <v>3</v>
      </c>
      <c r="L150" s="23"/>
      <c r="M150" s="23"/>
      <c r="N150" s="23"/>
      <c r="O150" s="23"/>
      <c r="P150" s="23"/>
      <c r="Q150" s="23"/>
      <c r="R150" s="23"/>
      <c r="S150" s="23">
        <v>2</v>
      </c>
      <c r="T150" s="23"/>
      <c r="U150" s="23">
        <v>3</v>
      </c>
      <c r="V150" s="31" t="s">
        <v>7</v>
      </c>
      <c r="W150" s="23">
        <v>1</v>
      </c>
      <c r="X150" s="23">
        <v>3</v>
      </c>
      <c r="Y150" s="23">
        <v>2</v>
      </c>
      <c r="Z150" s="23"/>
      <c r="AA150" s="117">
        <v>1.5</v>
      </c>
      <c r="AB150" s="61">
        <v>69</v>
      </c>
      <c r="AC150" s="61">
        <v>64</v>
      </c>
      <c r="AD150" s="61"/>
      <c r="AE150" s="61"/>
      <c r="AF150" s="61"/>
      <c r="AG150" s="61">
        <v>63</v>
      </c>
      <c r="AH150" s="61">
        <v>48</v>
      </c>
      <c r="AI150" s="23">
        <v>1</v>
      </c>
      <c r="AJ150" s="23">
        <v>0</v>
      </c>
      <c r="AK150" s="23">
        <v>0</v>
      </c>
      <c r="AL150" s="23">
        <v>2</v>
      </c>
      <c r="AM150" s="23">
        <v>0</v>
      </c>
      <c r="AN150" s="23">
        <v>4</v>
      </c>
      <c r="AO150" s="23">
        <v>5</v>
      </c>
      <c r="AP150" s="23">
        <v>2</v>
      </c>
      <c r="AQ150" s="23">
        <v>20</v>
      </c>
      <c r="AR150" s="23">
        <v>1</v>
      </c>
      <c r="AS150" s="23"/>
      <c r="AT150" s="23"/>
      <c r="AU150" s="23"/>
      <c r="AV150" s="23"/>
      <c r="AW150" s="23"/>
      <c r="AX150" s="23"/>
      <c r="AY150" s="23"/>
      <c r="AZ150" s="23"/>
      <c r="BA150" s="23"/>
      <c r="BB150" s="31" t="str">
        <f t="shared" si="26"/>
        <v>○</v>
      </c>
      <c r="BC150" s="31" t="str">
        <f t="shared" si="27"/>
        <v>○</v>
      </c>
      <c r="BD150" s="114" t="str">
        <f>IF(AB150&lt;=75.4,"○","×")</f>
        <v>○</v>
      </c>
      <c r="BE150" s="114" t="str">
        <f>IF(AC150&lt;=70.4,"○","×")</f>
        <v>○</v>
      </c>
      <c r="BF150" s="33" t="s">
        <v>23</v>
      </c>
      <c r="BH150" s="26">
        <f>IF(AND(BB144="○",BC144="○"),1,0)</f>
        <v>0</v>
      </c>
      <c r="BI150" s="26">
        <f>IF(AND(BB144="○",BC144="×"),1,0)</f>
        <v>0</v>
      </c>
      <c r="BJ150" s="26">
        <f>IF(AND(BB144="×",BC144="○"),1,0)</f>
        <v>0</v>
      </c>
      <c r="BK150" s="26">
        <f>IF(AND(BB144="×",BC144="×"),1,0)</f>
        <v>1</v>
      </c>
    </row>
    <row r="151" spans="1:63" s="53" customFormat="1" ht="24" customHeight="1">
      <c r="A151" s="19">
        <v>28</v>
      </c>
      <c r="B151" s="19">
        <v>207</v>
      </c>
      <c r="C151" s="20"/>
      <c r="D151" s="28" t="s">
        <v>263</v>
      </c>
      <c r="E151" s="29">
        <v>38329</v>
      </c>
      <c r="F151" s="60" t="s">
        <v>369</v>
      </c>
      <c r="G151" s="63">
        <v>37596</v>
      </c>
      <c r="H151" s="23" t="s">
        <v>26</v>
      </c>
      <c r="I151" s="23"/>
      <c r="J151" s="36">
        <v>4</v>
      </c>
      <c r="K151" s="23">
        <v>1</v>
      </c>
      <c r="L151" s="23">
        <v>28208</v>
      </c>
      <c r="M151" s="23">
        <v>16</v>
      </c>
      <c r="N151" s="23"/>
      <c r="O151" s="23"/>
      <c r="P151" s="23"/>
      <c r="Q151" s="23"/>
      <c r="R151" s="23"/>
      <c r="S151" s="23">
        <v>4</v>
      </c>
      <c r="T151" s="23"/>
      <c r="U151" s="23">
        <v>1</v>
      </c>
      <c r="V151" s="31" t="s">
        <v>264</v>
      </c>
      <c r="W151" s="23">
        <v>0</v>
      </c>
      <c r="X151" s="23">
        <v>376</v>
      </c>
      <c r="Y151" s="23">
        <v>376</v>
      </c>
      <c r="Z151" s="23">
        <v>0</v>
      </c>
      <c r="AA151" s="117">
        <v>2</v>
      </c>
      <c r="AB151" s="61">
        <v>50</v>
      </c>
      <c r="AC151" s="61">
        <v>48</v>
      </c>
      <c r="AD151" s="61"/>
      <c r="AE151" s="61"/>
      <c r="AF151" s="61"/>
      <c r="AG151" s="61">
        <v>48</v>
      </c>
      <c r="AH151" s="61">
        <v>48</v>
      </c>
      <c r="AI151" s="23">
        <v>5</v>
      </c>
      <c r="AJ151" s="23">
        <v>1</v>
      </c>
      <c r="AK151" s="23">
        <v>1</v>
      </c>
      <c r="AL151" s="23">
        <v>2</v>
      </c>
      <c r="AM151" s="23">
        <v>0</v>
      </c>
      <c r="AN151" s="23">
        <v>4</v>
      </c>
      <c r="AO151" s="23">
        <v>4</v>
      </c>
      <c r="AP151" s="23">
        <v>2</v>
      </c>
      <c r="AQ151" s="23">
        <v>8</v>
      </c>
      <c r="AR151" s="23">
        <v>2</v>
      </c>
      <c r="AS151" s="23"/>
      <c r="AT151" s="23"/>
      <c r="AU151" s="23"/>
      <c r="AV151" s="23"/>
      <c r="AW151" s="23"/>
      <c r="AX151" s="23"/>
      <c r="AY151" s="23"/>
      <c r="AZ151" s="23"/>
      <c r="BA151" s="23"/>
      <c r="BB151" s="31" t="str">
        <f t="shared" si="26"/>
        <v>○</v>
      </c>
      <c r="BC151" s="31" t="str">
        <f t="shared" si="27"/>
        <v>○</v>
      </c>
      <c r="BD151" s="58" t="s">
        <v>2</v>
      </c>
      <c r="BE151" s="58" t="s">
        <v>2</v>
      </c>
      <c r="BF151" s="33" t="s">
        <v>27</v>
      </c>
      <c r="BH151" s="26">
        <f>IF(AND(BB145="○",BC145="○"),1,0)</f>
        <v>0</v>
      </c>
      <c r="BI151" s="26">
        <f>IF(AND(BB145="○",BC145="×"),1,0)</f>
        <v>1</v>
      </c>
      <c r="BJ151" s="26">
        <f>IF(AND(BB145="×",BC145="○"),1,0)</f>
        <v>0</v>
      </c>
      <c r="BK151" s="26">
        <f>IF(AND(BB145="×",BC145="×"),1,0)</f>
        <v>0</v>
      </c>
    </row>
    <row r="152" spans="1:63" s="53" customFormat="1" ht="24" customHeight="1">
      <c r="A152" s="19">
        <v>28</v>
      </c>
      <c r="B152" s="19">
        <v>207</v>
      </c>
      <c r="C152" s="20"/>
      <c r="D152" s="28" t="s">
        <v>266</v>
      </c>
      <c r="E152" s="29">
        <v>38335</v>
      </c>
      <c r="F152" s="60" t="s">
        <v>370</v>
      </c>
      <c r="G152" s="63">
        <v>37603</v>
      </c>
      <c r="H152" s="23" t="s">
        <v>31</v>
      </c>
      <c r="I152" s="23">
        <v>64</v>
      </c>
      <c r="J152" s="36">
        <v>2</v>
      </c>
      <c r="K152" s="23">
        <v>4</v>
      </c>
      <c r="L152" s="23">
        <v>28208</v>
      </c>
      <c r="M152" s="23">
        <v>556</v>
      </c>
      <c r="N152" s="23"/>
      <c r="O152" s="23"/>
      <c r="P152" s="23"/>
      <c r="Q152" s="23"/>
      <c r="R152" s="23"/>
      <c r="S152" s="23">
        <v>2</v>
      </c>
      <c r="T152" s="23"/>
      <c r="U152" s="23">
        <v>1</v>
      </c>
      <c r="V152" s="31" t="s">
        <v>161</v>
      </c>
      <c r="W152" s="23">
        <v>1</v>
      </c>
      <c r="X152" s="23">
        <v>5</v>
      </c>
      <c r="Y152" s="23">
        <v>0</v>
      </c>
      <c r="Z152" s="23">
        <v>6</v>
      </c>
      <c r="AA152" s="117">
        <v>2</v>
      </c>
      <c r="AB152" s="61">
        <v>67</v>
      </c>
      <c r="AC152" s="61">
        <v>62</v>
      </c>
      <c r="AD152" s="61"/>
      <c r="AE152" s="61"/>
      <c r="AF152" s="61"/>
      <c r="AG152" s="61">
        <v>64</v>
      </c>
      <c r="AH152" s="61">
        <v>53</v>
      </c>
      <c r="AI152" s="23">
        <v>1</v>
      </c>
      <c r="AJ152" s="23">
        <v>0</v>
      </c>
      <c r="AK152" s="23">
        <v>0</v>
      </c>
      <c r="AL152" s="23">
        <v>4</v>
      </c>
      <c r="AM152" s="23">
        <v>0</v>
      </c>
      <c r="AN152" s="23">
        <v>4</v>
      </c>
      <c r="AO152" s="23">
        <v>4</v>
      </c>
      <c r="AP152" s="23">
        <v>2</v>
      </c>
      <c r="AQ152" s="23">
        <v>8</v>
      </c>
      <c r="AR152" s="23">
        <v>2</v>
      </c>
      <c r="AS152" s="23"/>
      <c r="AT152" s="23"/>
      <c r="AU152" s="23"/>
      <c r="AV152" s="23"/>
      <c r="AW152" s="23"/>
      <c r="AX152" s="23"/>
      <c r="AY152" s="23"/>
      <c r="AZ152" s="23"/>
      <c r="BA152" s="23"/>
      <c r="BB152" s="31" t="str">
        <f t="shared" si="26"/>
        <v>○</v>
      </c>
      <c r="BC152" s="31" t="str">
        <f t="shared" si="27"/>
        <v>○</v>
      </c>
      <c r="BD152" s="58" t="s">
        <v>162</v>
      </c>
      <c r="BE152" s="58" t="s">
        <v>162</v>
      </c>
      <c r="BF152" s="33" t="s">
        <v>267</v>
      </c>
      <c r="BH152" s="26">
        <f>IF(AND(BB146="○",BC146="○"),1,0)</f>
        <v>1</v>
      </c>
      <c r="BI152" s="26">
        <f>IF(AND(BB146="○",BC146="×"),1,0)</f>
        <v>0</v>
      </c>
      <c r="BJ152" s="26">
        <f>IF(AND(BB146="×",BC146="○"),1,0)</f>
        <v>0</v>
      </c>
      <c r="BK152" s="26">
        <f>IF(AND(BB146="×",BC146="×"),1,0)</f>
        <v>0</v>
      </c>
    </row>
    <row r="153" spans="1:63" s="53" customFormat="1" ht="24" customHeight="1">
      <c r="A153" s="19">
        <v>28</v>
      </c>
      <c r="B153" s="19">
        <v>207</v>
      </c>
      <c r="C153" s="20"/>
      <c r="D153" s="56" t="s">
        <v>268</v>
      </c>
      <c r="E153" s="29">
        <v>38418</v>
      </c>
      <c r="F153" s="60" t="s">
        <v>432</v>
      </c>
      <c r="G153" s="63">
        <v>37553</v>
      </c>
      <c r="H153" s="23" t="s">
        <v>652</v>
      </c>
      <c r="I153" s="23"/>
      <c r="J153" s="96">
        <v>2</v>
      </c>
      <c r="K153" s="23">
        <v>3</v>
      </c>
      <c r="L153" s="23">
        <v>28209</v>
      </c>
      <c r="M153" s="35">
        <v>200</v>
      </c>
      <c r="N153" s="23"/>
      <c r="O153" s="23"/>
      <c r="P153" s="23"/>
      <c r="Q153" s="23"/>
      <c r="R153" s="23"/>
      <c r="S153" s="23">
        <v>2</v>
      </c>
      <c r="T153" s="23"/>
      <c r="U153" s="23">
        <v>1</v>
      </c>
      <c r="V153" s="31" t="s">
        <v>173</v>
      </c>
      <c r="W153" s="23">
        <v>1</v>
      </c>
      <c r="X153" s="23">
        <v>2.4</v>
      </c>
      <c r="Y153" s="23">
        <v>0</v>
      </c>
      <c r="Z153" s="23">
        <v>5</v>
      </c>
      <c r="AA153" s="117">
        <v>1.5</v>
      </c>
      <c r="AB153" s="61">
        <v>67</v>
      </c>
      <c r="AC153" s="61">
        <v>61</v>
      </c>
      <c r="AD153" s="61"/>
      <c r="AE153" s="61"/>
      <c r="AF153" s="61"/>
      <c r="AG153" s="61">
        <v>66</v>
      </c>
      <c r="AH153" s="61">
        <v>43</v>
      </c>
      <c r="AI153" s="23">
        <v>1</v>
      </c>
      <c r="AJ153" s="23">
        <v>0</v>
      </c>
      <c r="AK153" s="23">
        <v>0</v>
      </c>
      <c r="AL153" s="23">
        <v>3</v>
      </c>
      <c r="AM153" s="23">
        <v>0</v>
      </c>
      <c r="AN153" s="23">
        <v>4</v>
      </c>
      <c r="AO153" s="23">
        <v>3</v>
      </c>
      <c r="AP153" s="23">
        <v>1</v>
      </c>
      <c r="AQ153" s="23">
        <v>3</v>
      </c>
      <c r="AR153" s="23">
        <v>1</v>
      </c>
      <c r="AS153" s="23"/>
      <c r="AT153" s="23"/>
      <c r="AU153" s="23"/>
      <c r="AV153" s="23"/>
      <c r="AW153" s="23"/>
      <c r="AX153" s="23"/>
      <c r="AY153" s="23"/>
      <c r="AZ153" s="23"/>
      <c r="BA153" s="23"/>
      <c r="BB153" s="31" t="str">
        <f t="shared" si="26"/>
        <v>○</v>
      </c>
      <c r="BC153" s="31" t="str">
        <f t="shared" si="27"/>
        <v>○</v>
      </c>
      <c r="BD153" s="58" t="s">
        <v>2</v>
      </c>
      <c r="BE153" s="58" t="s">
        <v>2</v>
      </c>
      <c r="BF153" s="33" t="s">
        <v>23</v>
      </c>
      <c r="BH153" s="26" t="e">
        <f>IF(AND(#REF!="○",#REF!="○"),1,0)</f>
        <v>#REF!</v>
      </c>
      <c r="BI153" s="26" t="e">
        <f>IF(AND(#REF!="○",#REF!="×"),1,0)</f>
        <v>#REF!</v>
      </c>
      <c r="BJ153" s="26" t="e">
        <f>IF(AND(#REF!="×",#REF!="○"),1,0)</f>
        <v>#REF!</v>
      </c>
      <c r="BK153" s="26" t="e">
        <f>IF(AND(#REF!="×",#REF!="×"),1,0)</f>
        <v>#REF!</v>
      </c>
    </row>
    <row r="154" spans="1:63" s="155" customFormat="1" ht="24" customHeight="1">
      <c r="A154" s="19">
        <v>28</v>
      </c>
      <c r="B154" s="46"/>
      <c r="C154" s="152"/>
      <c r="D154" s="56" t="s">
        <v>611</v>
      </c>
      <c r="E154" s="153">
        <v>38161</v>
      </c>
      <c r="F154" s="57" t="s">
        <v>612</v>
      </c>
      <c r="G154" s="54"/>
      <c r="H154" s="35" t="s">
        <v>653</v>
      </c>
      <c r="I154" s="35"/>
      <c r="J154" s="96">
        <v>2</v>
      </c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58" t="s">
        <v>429</v>
      </c>
      <c r="W154" s="35"/>
      <c r="X154" s="145">
        <v>4</v>
      </c>
      <c r="Y154" s="161">
        <v>0</v>
      </c>
      <c r="Z154" s="35"/>
      <c r="AA154" s="125">
        <v>1.5</v>
      </c>
      <c r="AB154" s="55">
        <v>69</v>
      </c>
      <c r="AC154" s="55">
        <v>63</v>
      </c>
      <c r="AD154" s="55"/>
      <c r="AE154" s="55"/>
      <c r="AF154" s="55"/>
      <c r="AG154" s="55"/>
      <c r="AH154" s="55"/>
      <c r="AI154" s="35">
        <v>1</v>
      </c>
      <c r="AJ154" s="35"/>
      <c r="AK154" s="35"/>
      <c r="AL154" s="35">
        <v>3</v>
      </c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58" t="str">
        <f t="shared" si="26"/>
        <v>○</v>
      </c>
      <c r="BC154" s="58" t="str">
        <f t="shared" si="27"/>
        <v>○</v>
      </c>
      <c r="BD154" s="114" t="str">
        <f>IF(AB154&lt;=75.4,"○","×")</f>
        <v>○</v>
      </c>
      <c r="BE154" s="114" t="str">
        <f>IF(AC154&lt;=70.4,"○","×")</f>
        <v>○</v>
      </c>
      <c r="BF154" s="154" t="s">
        <v>23</v>
      </c>
      <c r="BH154" s="156"/>
      <c r="BI154" s="156"/>
      <c r="BJ154" s="156"/>
      <c r="BK154" s="156"/>
    </row>
    <row r="155" spans="1:63" s="53" customFormat="1" ht="24" customHeight="1">
      <c r="A155" s="19">
        <v>28</v>
      </c>
      <c r="B155" s="19">
        <v>207</v>
      </c>
      <c r="C155" s="20"/>
      <c r="D155" s="56" t="s">
        <v>269</v>
      </c>
      <c r="E155" s="29">
        <v>38418</v>
      </c>
      <c r="F155" s="60" t="s">
        <v>432</v>
      </c>
      <c r="G155" s="63">
        <v>37553</v>
      </c>
      <c r="H155" s="64" t="s">
        <v>654</v>
      </c>
      <c r="I155" s="64"/>
      <c r="J155" s="96">
        <v>2</v>
      </c>
      <c r="K155" s="23">
        <v>3</v>
      </c>
      <c r="L155" s="23">
        <v>28209</v>
      </c>
      <c r="M155" s="35">
        <v>267</v>
      </c>
      <c r="N155" s="23"/>
      <c r="O155" s="23"/>
      <c r="P155" s="23"/>
      <c r="Q155" s="23"/>
      <c r="R155" s="23"/>
      <c r="S155" s="23">
        <v>2</v>
      </c>
      <c r="T155" s="23"/>
      <c r="U155" s="23">
        <v>1</v>
      </c>
      <c r="V155" s="31" t="s">
        <v>270</v>
      </c>
      <c r="W155" s="23">
        <v>1</v>
      </c>
      <c r="X155" s="23">
        <v>1.5</v>
      </c>
      <c r="Y155" s="23">
        <v>0</v>
      </c>
      <c r="Z155" s="23"/>
      <c r="AA155" s="117">
        <v>1.5</v>
      </c>
      <c r="AB155" s="61">
        <v>68</v>
      </c>
      <c r="AC155" s="61">
        <v>61</v>
      </c>
      <c r="AD155" s="61"/>
      <c r="AE155" s="61"/>
      <c r="AF155" s="61"/>
      <c r="AG155" s="61">
        <v>63</v>
      </c>
      <c r="AH155" s="61">
        <v>38</v>
      </c>
      <c r="AI155" s="23">
        <v>1</v>
      </c>
      <c r="AJ155" s="23">
        <v>0</v>
      </c>
      <c r="AK155" s="23">
        <v>0</v>
      </c>
      <c r="AL155" s="23">
        <v>3</v>
      </c>
      <c r="AM155" s="23">
        <v>0</v>
      </c>
      <c r="AN155" s="23">
        <v>4</v>
      </c>
      <c r="AO155" s="23">
        <v>3</v>
      </c>
      <c r="AP155" s="23">
        <v>1</v>
      </c>
      <c r="AQ155" s="23">
        <v>3</v>
      </c>
      <c r="AR155" s="23">
        <v>1</v>
      </c>
      <c r="AS155" s="23"/>
      <c r="AT155" s="23"/>
      <c r="AU155" s="23"/>
      <c r="AV155" s="23"/>
      <c r="AW155" s="23"/>
      <c r="AX155" s="23"/>
      <c r="AY155" s="23"/>
      <c r="AZ155" s="23"/>
      <c r="BA155" s="23"/>
      <c r="BB155" s="31" t="str">
        <f t="shared" si="26"/>
        <v>○</v>
      </c>
      <c r="BC155" s="31" t="str">
        <f t="shared" si="27"/>
        <v>○</v>
      </c>
      <c r="BD155" s="58" t="s">
        <v>2</v>
      </c>
      <c r="BE155" s="58" t="s">
        <v>2</v>
      </c>
      <c r="BF155" s="33" t="s">
        <v>212</v>
      </c>
      <c r="BH155" s="26" t="e">
        <f>IF(AND(#REF!="○",#REF!="○"),1,0)</f>
        <v>#REF!</v>
      </c>
      <c r="BI155" s="26" t="e">
        <f>IF(AND(#REF!="○",#REF!="×"),1,0)</f>
        <v>#REF!</v>
      </c>
      <c r="BJ155" s="26" t="e">
        <f>IF(AND(#REF!="×",#REF!="○"),1,0)</f>
        <v>#REF!</v>
      </c>
      <c r="BK155" s="26" t="e">
        <f>IF(AND(#REF!="×",#REF!="×"),1,0)</f>
        <v>#REF!</v>
      </c>
    </row>
    <row r="156" spans="1:63" s="53" customFormat="1" ht="24" customHeight="1">
      <c r="A156" s="19">
        <v>28</v>
      </c>
      <c r="B156" s="19">
        <v>208</v>
      </c>
      <c r="C156" s="20">
        <v>129</v>
      </c>
      <c r="D156" s="28" t="s">
        <v>33</v>
      </c>
      <c r="E156" s="29">
        <v>38391</v>
      </c>
      <c r="F156" s="60" t="s">
        <v>369</v>
      </c>
      <c r="G156" s="63">
        <v>37397</v>
      </c>
      <c r="H156" s="23" t="s">
        <v>438</v>
      </c>
      <c r="I156" s="23"/>
      <c r="J156" s="36">
        <v>2</v>
      </c>
      <c r="K156" s="23">
        <v>3</v>
      </c>
      <c r="L156" s="23">
        <v>28210</v>
      </c>
      <c r="M156" s="23">
        <v>1110</v>
      </c>
      <c r="N156" s="23"/>
      <c r="O156" s="23"/>
      <c r="P156" s="23"/>
      <c r="Q156" s="23"/>
      <c r="R156" s="23"/>
      <c r="S156" s="23">
        <v>2</v>
      </c>
      <c r="T156" s="23"/>
      <c r="U156" s="23">
        <v>1</v>
      </c>
      <c r="V156" s="31" t="s">
        <v>183</v>
      </c>
      <c r="W156" s="23">
        <v>1</v>
      </c>
      <c r="X156" s="23">
        <v>2</v>
      </c>
      <c r="Y156" s="23">
        <v>0</v>
      </c>
      <c r="Z156" s="23"/>
      <c r="AA156" s="117">
        <v>1.6</v>
      </c>
      <c r="AB156" s="61">
        <v>68</v>
      </c>
      <c r="AC156" s="61">
        <v>65</v>
      </c>
      <c r="AD156" s="61"/>
      <c r="AE156" s="61"/>
      <c r="AF156" s="61"/>
      <c r="AG156" s="61">
        <v>66</v>
      </c>
      <c r="AH156" s="61">
        <v>57</v>
      </c>
      <c r="AI156" s="23">
        <v>1</v>
      </c>
      <c r="AJ156" s="23">
        <v>0</v>
      </c>
      <c r="AK156" s="23">
        <v>0</v>
      </c>
      <c r="AL156" s="23">
        <v>3</v>
      </c>
      <c r="AM156" s="23">
        <v>0</v>
      </c>
      <c r="AN156" s="23">
        <v>4</v>
      </c>
      <c r="AO156" s="23">
        <v>3</v>
      </c>
      <c r="AP156" s="23">
        <v>1</v>
      </c>
      <c r="AQ156" s="23">
        <v>3</v>
      </c>
      <c r="AR156" s="23">
        <v>2</v>
      </c>
      <c r="AS156" s="23"/>
      <c r="AT156" s="23"/>
      <c r="AU156" s="23" t="s">
        <v>8</v>
      </c>
      <c r="AV156" s="23" t="s">
        <v>8</v>
      </c>
      <c r="AW156" s="23"/>
      <c r="AX156" s="23"/>
      <c r="AY156" s="23"/>
      <c r="AZ156" s="23"/>
      <c r="BA156" s="23"/>
      <c r="BB156" s="31" t="str">
        <f>IF(AB156&lt;=70.4,"○","×")</f>
        <v>○</v>
      </c>
      <c r="BC156" s="31" t="str">
        <f>IF(AC156&lt;=65.4,"○","×")</f>
        <v>○</v>
      </c>
      <c r="BD156" s="58" t="s">
        <v>2</v>
      </c>
      <c r="BE156" s="58" t="s">
        <v>2</v>
      </c>
      <c r="BF156" s="33" t="s">
        <v>272</v>
      </c>
      <c r="BH156" s="26">
        <f aca="true" t="shared" si="36" ref="BH156:BH162">IF(AND(BB147="○",BC147="○"),1,0)</f>
        <v>1</v>
      </c>
      <c r="BI156" s="26">
        <f aca="true" t="shared" si="37" ref="BI156:BI162">IF(AND(BB147="○",BC147="×"),1,0)</f>
        <v>0</v>
      </c>
      <c r="BJ156" s="26">
        <f aca="true" t="shared" si="38" ref="BJ156:BJ162">IF(AND(BB147="×",BC147="○"),1,0)</f>
        <v>0</v>
      </c>
      <c r="BK156" s="26">
        <f aca="true" t="shared" si="39" ref="BK156:BK162">IF(AND(BB147="×",BC147="×"),1,0)</f>
        <v>0</v>
      </c>
    </row>
    <row r="157" spans="1:63" s="53" customFormat="1" ht="24" customHeight="1">
      <c r="A157" s="19">
        <v>28</v>
      </c>
      <c r="B157" s="19"/>
      <c r="C157" s="20">
        <v>130</v>
      </c>
      <c r="D157" s="28" t="s">
        <v>32</v>
      </c>
      <c r="E157" s="29">
        <v>38134</v>
      </c>
      <c r="F157" s="60" t="s">
        <v>215</v>
      </c>
      <c r="G157" s="63">
        <v>37401</v>
      </c>
      <c r="H157" s="23" t="s">
        <v>457</v>
      </c>
      <c r="I157" s="23"/>
      <c r="J157" s="36">
        <v>6</v>
      </c>
      <c r="K157" s="23">
        <v>3</v>
      </c>
      <c r="L157" s="23">
        <v>28210</v>
      </c>
      <c r="M157" s="23">
        <v>111</v>
      </c>
      <c r="N157" s="23"/>
      <c r="O157" s="23"/>
      <c r="P157" s="23"/>
      <c r="Q157" s="23"/>
      <c r="R157" s="23"/>
      <c r="S157" s="23">
        <v>6</v>
      </c>
      <c r="T157" s="23"/>
      <c r="U157" s="23">
        <v>1</v>
      </c>
      <c r="V157" s="31" t="s">
        <v>270</v>
      </c>
      <c r="W157" s="23">
        <v>1</v>
      </c>
      <c r="X157" s="23">
        <v>3.5</v>
      </c>
      <c r="Y157" s="99">
        <v>1</v>
      </c>
      <c r="Z157" s="23"/>
      <c r="AA157" s="125">
        <v>3</v>
      </c>
      <c r="AB157" s="61">
        <v>65</v>
      </c>
      <c r="AC157" s="61">
        <v>61</v>
      </c>
      <c r="AD157" s="61"/>
      <c r="AE157" s="61"/>
      <c r="AF157" s="61"/>
      <c r="AG157" s="61">
        <v>64</v>
      </c>
      <c r="AH157" s="61">
        <v>61</v>
      </c>
      <c r="AI157" s="23">
        <v>3</v>
      </c>
      <c r="AJ157" s="23">
        <v>0</v>
      </c>
      <c r="AK157" s="23">
        <v>1</v>
      </c>
      <c r="AL157" s="23">
        <v>3</v>
      </c>
      <c r="AM157" s="23">
        <v>0</v>
      </c>
      <c r="AN157" s="23">
        <v>4</v>
      </c>
      <c r="AO157" s="23">
        <v>3</v>
      </c>
      <c r="AP157" s="23">
        <v>1</v>
      </c>
      <c r="AQ157" s="23">
        <v>3</v>
      </c>
      <c r="AR157" s="23">
        <v>2</v>
      </c>
      <c r="AS157" s="23"/>
      <c r="AT157" s="23"/>
      <c r="AU157" s="23"/>
      <c r="AV157" s="23"/>
      <c r="AW157" s="23"/>
      <c r="AX157" s="23"/>
      <c r="AY157" s="23"/>
      <c r="AZ157" s="23"/>
      <c r="BA157" s="23"/>
      <c r="BB157" s="31" t="str">
        <f>IF(AB157&lt;=70.4,"○","×")</f>
        <v>○</v>
      </c>
      <c r="BC157" s="31" t="str">
        <f>IF(AC157&lt;=65.4,"○","×")</f>
        <v>○</v>
      </c>
      <c r="BD157" s="58" t="s">
        <v>2</v>
      </c>
      <c r="BE157" s="58" t="s">
        <v>2</v>
      </c>
      <c r="BF157" s="33" t="s">
        <v>272</v>
      </c>
      <c r="BH157" s="26">
        <f t="shared" si="36"/>
        <v>0</v>
      </c>
      <c r="BI157" s="26">
        <f t="shared" si="37"/>
        <v>0</v>
      </c>
      <c r="BJ157" s="26">
        <f t="shared" si="38"/>
        <v>0</v>
      </c>
      <c r="BK157" s="26">
        <f t="shared" si="39"/>
        <v>1</v>
      </c>
    </row>
    <row r="158" spans="1:63" s="53" customFormat="1" ht="24" customHeight="1">
      <c r="A158" s="19">
        <v>28</v>
      </c>
      <c r="B158" s="19">
        <v>208</v>
      </c>
      <c r="C158" s="20">
        <v>131</v>
      </c>
      <c r="D158" s="28" t="s">
        <v>34</v>
      </c>
      <c r="E158" s="29">
        <v>38118</v>
      </c>
      <c r="F158" s="60" t="s">
        <v>206</v>
      </c>
      <c r="G158" s="63">
        <v>37385</v>
      </c>
      <c r="H158" s="23" t="s">
        <v>420</v>
      </c>
      <c r="I158" s="23"/>
      <c r="J158" s="36">
        <v>4</v>
      </c>
      <c r="K158" s="23">
        <v>3</v>
      </c>
      <c r="L158" s="23">
        <v>28210</v>
      </c>
      <c r="M158" s="23">
        <v>220</v>
      </c>
      <c r="N158" s="23"/>
      <c r="O158" s="23"/>
      <c r="P158" s="23"/>
      <c r="Q158" s="23"/>
      <c r="R158" s="23"/>
      <c r="S158" s="23">
        <v>4</v>
      </c>
      <c r="T158" s="23"/>
      <c r="U158" s="23">
        <v>1</v>
      </c>
      <c r="V158" s="31" t="s">
        <v>270</v>
      </c>
      <c r="W158" s="23">
        <v>1</v>
      </c>
      <c r="X158" s="23">
        <v>9.3</v>
      </c>
      <c r="Y158" s="23">
        <v>0.5</v>
      </c>
      <c r="Z158" s="23"/>
      <c r="AA158" s="117">
        <v>1.3</v>
      </c>
      <c r="AB158" s="61">
        <v>64</v>
      </c>
      <c r="AC158" s="61">
        <v>58</v>
      </c>
      <c r="AD158" s="61"/>
      <c r="AE158" s="61"/>
      <c r="AF158" s="61"/>
      <c r="AG158" s="61">
        <v>67</v>
      </c>
      <c r="AH158" s="61">
        <v>58</v>
      </c>
      <c r="AI158" s="23">
        <v>1</v>
      </c>
      <c r="AJ158" s="23">
        <v>0</v>
      </c>
      <c r="AK158" s="23">
        <v>0</v>
      </c>
      <c r="AL158" s="23">
        <v>3</v>
      </c>
      <c r="AM158" s="23">
        <v>0</v>
      </c>
      <c r="AN158" s="23">
        <v>4</v>
      </c>
      <c r="AO158" s="23">
        <v>3</v>
      </c>
      <c r="AP158" s="23">
        <v>1</v>
      </c>
      <c r="AQ158" s="23">
        <v>3</v>
      </c>
      <c r="AR158" s="23">
        <v>2</v>
      </c>
      <c r="AS158" s="23"/>
      <c r="AT158" s="23"/>
      <c r="AU158" s="23"/>
      <c r="AV158" s="23"/>
      <c r="AW158" s="23"/>
      <c r="AX158" s="23"/>
      <c r="AY158" s="23"/>
      <c r="AZ158" s="23"/>
      <c r="BA158" s="23"/>
      <c r="BB158" s="31" t="str">
        <f>IF(AB158&lt;=70.4,"○","×")</f>
        <v>○</v>
      </c>
      <c r="BC158" s="31" t="str">
        <f>IF(AC158&lt;=65.4,"○","×")</f>
        <v>○</v>
      </c>
      <c r="BD158" s="114" t="s">
        <v>2</v>
      </c>
      <c r="BE158" s="114" t="s">
        <v>2</v>
      </c>
      <c r="BF158" s="33" t="s">
        <v>272</v>
      </c>
      <c r="BH158" s="26">
        <f t="shared" si="36"/>
        <v>0</v>
      </c>
      <c r="BI158" s="26">
        <f t="shared" si="37"/>
        <v>0</v>
      </c>
      <c r="BJ158" s="26">
        <f t="shared" si="38"/>
        <v>0</v>
      </c>
      <c r="BK158" s="26">
        <f t="shared" si="39"/>
        <v>1</v>
      </c>
    </row>
    <row r="159" spans="1:63" s="53" customFormat="1" ht="24" customHeight="1">
      <c r="A159" s="19">
        <v>28</v>
      </c>
      <c r="B159" s="19">
        <v>209</v>
      </c>
      <c r="C159" s="20">
        <v>132</v>
      </c>
      <c r="D159" s="28" t="s">
        <v>271</v>
      </c>
      <c r="E159" s="29">
        <v>38142</v>
      </c>
      <c r="F159" s="60" t="s">
        <v>216</v>
      </c>
      <c r="G159" s="63">
        <v>37407</v>
      </c>
      <c r="H159" s="23" t="s">
        <v>497</v>
      </c>
      <c r="I159" s="23">
        <v>383</v>
      </c>
      <c r="J159" s="36">
        <v>2</v>
      </c>
      <c r="K159" s="23">
        <v>4</v>
      </c>
      <c r="L159" s="23">
        <v>28210</v>
      </c>
      <c r="M159" s="23">
        <v>790</v>
      </c>
      <c r="N159" s="23"/>
      <c r="O159" s="23"/>
      <c r="P159" s="23"/>
      <c r="Q159" s="23"/>
      <c r="R159" s="23"/>
      <c r="S159" s="23">
        <v>2</v>
      </c>
      <c r="T159" s="23"/>
      <c r="U159" s="23">
        <v>1</v>
      </c>
      <c r="V159" s="31" t="s">
        <v>270</v>
      </c>
      <c r="W159" s="23">
        <v>1</v>
      </c>
      <c r="X159" s="102" t="s">
        <v>680</v>
      </c>
      <c r="Y159" s="23">
        <v>0</v>
      </c>
      <c r="Z159" s="23"/>
      <c r="AA159" s="117">
        <v>1.3</v>
      </c>
      <c r="AB159" s="61">
        <v>64</v>
      </c>
      <c r="AC159" s="61">
        <v>59</v>
      </c>
      <c r="AD159" s="61"/>
      <c r="AE159" s="61"/>
      <c r="AF159" s="61"/>
      <c r="AG159" s="61">
        <v>63</v>
      </c>
      <c r="AH159" s="61">
        <v>49</v>
      </c>
      <c r="AI159" s="23">
        <v>1</v>
      </c>
      <c r="AJ159" s="23">
        <v>0</v>
      </c>
      <c r="AK159" s="23">
        <v>0</v>
      </c>
      <c r="AL159" s="23">
        <v>7</v>
      </c>
      <c r="AM159" s="23">
        <v>0</v>
      </c>
      <c r="AN159" s="23">
        <v>4</v>
      </c>
      <c r="AO159" s="23">
        <v>3</v>
      </c>
      <c r="AP159" s="23">
        <v>1</v>
      </c>
      <c r="AQ159" s="23">
        <v>3</v>
      </c>
      <c r="AR159" s="23">
        <v>2</v>
      </c>
      <c r="AS159" s="23"/>
      <c r="AT159" s="23"/>
      <c r="AU159" s="23"/>
      <c r="AV159" s="23"/>
      <c r="AW159" s="23"/>
      <c r="AX159" s="23"/>
      <c r="AY159" s="23"/>
      <c r="AZ159" s="23"/>
      <c r="BA159" s="23"/>
      <c r="BB159" s="31" t="str">
        <f t="shared" si="26"/>
        <v>○</v>
      </c>
      <c r="BC159" s="31" t="str">
        <f t="shared" si="27"/>
        <v>○</v>
      </c>
      <c r="BD159" s="58" t="s">
        <v>2</v>
      </c>
      <c r="BE159" s="58" t="s">
        <v>2</v>
      </c>
      <c r="BF159" s="33" t="s">
        <v>272</v>
      </c>
      <c r="BH159" s="26">
        <f t="shared" si="36"/>
        <v>1</v>
      </c>
      <c r="BI159" s="26">
        <f t="shared" si="37"/>
        <v>0</v>
      </c>
      <c r="BJ159" s="26">
        <f t="shared" si="38"/>
        <v>0</v>
      </c>
      <c r="BK159" s="26">
        <f t="shared" si="39"/>
        <v>0</v>
      </c>
    </row>
    <row r="160" spans="1:63" s="53" customFormat="1" ht="24" customHeight="1">
      <c r="A160" s="19">
        <v>28</v>
      </c>
      <c r="B160" s="19">
        <v>208</v>
      </c>
      <c r="C160" s="20">
        <v>133</v>
      </c>
      <c r="D160" s="28" t="s">
        <v>625</v>
      </c>
      <c r="E160" s="29">
        <v>38124</v>
      </c>
      <c r="F160" s="60" t="s">
        <v>218</v>
      </c>
      <c r="G160" s="63">
        <v>37390</v>
      </c>
      <c r="H160" s="23" t="s">
        <v>422</v>
      </c>
      <c r="I160" s="23">
        <v>718</v>
      </c>
      <c r="J160" s="36">
        <v>2</v>
      </c>
      <c r="K160" s="23">
        <v>4</v>
      </c>
      <c r="L160" s="23">
        <v>28210</v>
      </c>
      <c r="M160" s="23">
        <v>928</v>
      </c>
      <c r="N160" s="23"/>
      <c r="O160" s="23"/>
      <c r="P160" s="23"/>
      <c r="Q160" s="23"/>
      <c r="R160" s="23"/>
      <c r="S160" s="23">
        <v>2</v>
      </c>
      <c r="T160" s="23"/>
      <c r="U160" s="23">
        <v>1</v>
      </c>
      <c r="V160" s="31" t="s">
        <v>265</v>
      </c>
      <c r="W160" s="23">
        <v>1</v>
      </c>
      <c r="X160" s="23">
        <v>0.8</v>
      </c>
      <c r="Y160" s="23">
        <v>0.5</v>
      </c>
      <c r="Z160" s="23"/>
      <c r="AA160" s="117">
        <v>1.3</v>
      </c>
      <c r="AB160" s="61">
        <v>68</v>
      </c>
      <c r="AC160" s="61">
        <v>61</v>
      </c>
      <c r="AD160" s="61"/>
      <c r="AE160" s="61"/>
      <c r="AF160" s="61"/>
      <c r="AG160" s="61">
        <v>61</v>
      </c>
      <c r="AH160" s="61">
        <v>49</v>
      </c>
      <c r="AI160" s="23">
        <v>1</v>
      </c>
      <c r="AJ160" s="23">
        <v>0</v>
      </c>
      <c r="AK160" s="23">
        <v>0</v>
      </c>
      <c r="AL160" s="23">
        <v>2</v>
      </c>
      <c r="AM160" s="23">
        <v>0</v>
      </c>
      <c r="AN160" s="23">
        <v>4</v>
      </c>
      <c r="AO160" s="23">
        <v>3</v>
      </c>
      <c r="AP160" s="23">
        <v>1</v>
      </c>
      <c r="AQ160" s="23">
        <v>3</v>
      </c>
      <c r="AR160" s="23">
        <v>2</v>
      </c>
      <c r="AS160" s="23"/>
      <c r="AT160" s="23"/>
      <c r="AU160" s="23"/>
      <c r="AV160" s="23"/>
      <c r="AW160" s="23"/>
      <c r="AX160" s="23"/>
      <c r="AY160" s="23"/>
      <c r="AZ160" s="23"/>
      <c r="BA160" s="23"/>
      <c r="BB160" s="31" t="str">
        <f t="shared" si="26"/>
        <v>○</v>
      </c>
      <c r="BC160" s="31" t="str">
        <f t="shared" si="27"/>
        <v>○</v>
      </c>
      <c r="BD160" s="58" t="s">
        <v>2</v>
      </c>
      <c r="BE160" s="58" t="s">
        <v>2</v>
      </c>
      <c r="BF160" s="33" t="s">
        <v>272</v>
      </c>
      <c r="BH160" s="26">
        <f t="shared" si="36"/>
        <v>1</v>
      </c>
      <c r="BI160" s="26">
        <f t="shared" si="37"/>
        <v>0</v>
      </c>
      <c r="BJ160" s="26">
        <f t="shared" si="38"/>
        <v>0</v>
      </c>
      <c r="BK160" s="26">
        <f t="shared" si="39"/>
        <v>0</v>
      </c>
    </row>
    <row r="161" spans="1:63" s="53" customFormat="1" ht="24" customHeight="1">
      <c r="A161" s="19">
        <v>28</v>
      </c>
      <c r="B161" s="19">
        <v>209</v>
      </c>
      <c r="C161" s="20">
        <v>134</v>
      </c>
      <c r="D161" s="28" t="s">
        <v>35</v>
      </c>
      <c r="E161" s="29">
        <v>38303</v>
      </c>
      <c r="F161" s="60" t="s">
        <v>370</v>
      </c>
      <c r="G161" s="63">
        <v>37575</v>
      </c>
      <c r="H161" s="23" t="s">
        <v>438</v>
      </c>
      <c r="I161" s="23"/>
      <c r="J161" s="36">
        <v>2</v>
      </c>
      <c r="K161" s="23">
        <v>3</v>
      </c>
      <c r="L161" s="23">
        <v>28211</v>
      </c>
      <c r="M161" s="23">
        <v>1014</v>
      </c>
      <c r="N161" s="23"/>
      <c r="O161" s="23"/>
      <c r="P161" s="23"/>
      <c r="Q161" s="23"/>
      <c r="R161" s="23"/>
      <c r="S161" s="23">
        <v>2</v>
      </c>
      <c r="T161" s="23" t="s">
        <v>273</v>
      </c>
      <c r="U161" s="23">
        <v>1</v>
      </c>
      <c r="V161" s="31" t="s">
        <v>183</v>
      </c>
      <c r="W161" s="23">
        <v>1</v>
      </c>
      <c r="X161" s="23">
        <v>2</v>
      </c>
      <c r="Y161" s="23">
        <v>1</v>
      </c>
      <c r="Z161" s="23">
        <v>4</v>
      </c>
      <c r="AA161" s="117">
        <v>1.5</v>
      </c>
      <c r="AB161" s="61">
        <v>68</v>
      </c>
      <c r="AC161" s="61">
        <v>63</v>
      </c>
      <c r="AD161" s="61"/>
      <c r="AE161" s="61"/>
      <c r="AF161" s="61"/>
      <c r="AG161" s="61">
        <v>72</v>
      </c>
      <c r="AH161" s="61">
        <v>73</v>
      </c>
      <c r="AI161" s="23">
        <v>1</v>
      </c>
      <c r="AJ161" s="23">
        <v>0</v>
      </c>
      <c r="AK161" s="23">
        <v>0</v>
      </c>
      <c r="AL161" s="23">
        <v>7</v>
      </c>
      <c r="AM161" s="23">
        <v>0</v>
      </c>
      <c r="AN161" s="23">
        <v>0</v>
      </c>
      <c r="AO161" s="23">
        <v>4</v>
      </c>
      <c r="AP161" s="23">
        <v>2</v>
      </c>
      <c r="AQ161" s="23">
        <v>16</v>
      </c>
      <c r="AR161" s="23">
        <v>2</v>
      </c>
      <c r="AS161" s="23"/>
      <c r="AT161" s="23"/>
      <c r="AU161" s="23"/>
      <c r="AV161" s="23"/>
      <c r="AW161" s="23"/>
      <c r="AX161" s="23"/>
      <c r="AY161" s="23"/>
      <c r="AZ161" s="23"/>
      <c r="BA161" s="23"/>
      <c r="BB161" s="31" t="str">
        <f t="shared" si="26"/>
        <v>○</v>
      </c>
      <c r="BC161" s="31" t="str">
        <f t="shared" si="27"/>
        <v>○</v>
      </c>
      <c r="BD161" s="114" t="str">
        <f>IF(AB161&lt;=75.4,"○","×")</f>
        <v>○</v>
      </c>
      <c r="BE161" s="114" t="str">
        <f>IF(AC161&lt;=70.4,"○","×")</f>
        <v>○</v>
      </c>
      <c r="BF161" s="33" t="s">
        <v>274</v>
      </c>
      <c r="BH161" s="26">
        <f t="shared" si="36"/>
        <v>1</v>
      </c>
      <c r="BI161" s="26">
        <f t="shared" si="37"/>
        <v>0</v>
      </c>
      <c r="BJ161" s="26">
        <f t="shared" si="38"/>
        <v>0</v>
      </c>
      <c r="BK161" s="26">
        <f t="shared" si="39"/>
        <v>0</v>
      </c>
    </row>
    <row r="162" spans="1:63" s="53" customFormat="1" ht="24" customHeight="1">
      <c r="A162" s="19">
        <v>28</v>
      </c>
      <c r="B162" s="19">
        <v>209</v>
      </c>
      <c r="C162" s="20">
        <v>135</v>
      </c>
      <c r="D162" s="28" t="s">
        <v>36</v>
      </c>
      <c r="E162" s="29">
        <v>38303</v>
      </c>
      <c r="F162" s="60" t="s">
        <v>370</v>
      </c>
      <c r="G162" s="63">
        <v>37609</v>
      </c>
      <c r="H162" s="23" t="s">
        <v>438</v>
      </c>
      <c r="I162" s="23"/>
      <c r="J162" s="36">
        <v>5</v>
      </c>
      <c r="K162" s="23">
        <v>3</v>
      </c>
      <c r="L162" s="23">
        <v>28211</v>
      </c>
      <c r="M162" s="23">
        <v>1014</v>
      </c>
      <c r="N162" s="23"/>
      <c r="O162" s="23"/>
      <c r="P162" s="23"/>
      <c r="Q162" s="23"/>
      <c r="R162" s="23"/>
      <c r="S162" s="23">
        <v>5</v>
      </c>
      <c r="T162" s="23" t="s">
        <v>273</v>
      </c>
      <c r="U162" s="23">
        <v>1</v>
      </c>
      <c r="V162" s="31" t="s">
        <v>183</v>
      </c>
      <c r="W162" s="23">
        <v>1</v>
      </c>
      <c r="X162" s="23">
        <v>5</v>
      </c>
      <c r="Y162" s="23">
        <v>3</v>
      </c>
      <c r="Z162" s="23">
        <v>6</v>
      </c>
      <c r="AA162" s="117">
        <v>1.5</v>
      </c>
      <c r="AB162" s="61">
        <v>73</v>
      </c>
      <c r="AC162" s="61">
        <v>71</v>
      </c>
      <c r="AD162" s="61"/>
      <c r="AE162" s="61"/>
      <c r="AF162" s="61"/>
      <c r="AG162" s="61">
        <v>67</v>
      </c>
      <c r="AH162" s="61">
        <v>66</v>
      </c>
      <c r="AI162" s="23">
        <v>1</v>
      </c>
      <c r="AJ162" s="23">
        <v>0</v>
      </c>
      <c r="AK162" s="23">
        <v>0</v>
      </c>
      <c r="AL162" s="23">
        <v>7</v>
      </c>
      <c r="AM162" s="23">
        <v>0</v>
      </c>
      <c r="AN162" s="23">
        <v>0</v>
      </c>
      <c r="AO162" s="23">
        <v>4</v>
      </c>
      <c r="AP162" s="23">
        <v>2</v>
      </c>
      <c r="AQ162" s="23">
        <v>16</v>
      </c>
      <c r="AR162" s="23">
        <v>2</v>
      </c>
      <c r="AS162" s="23"/>
      <c r="AT162" s="23"/>
      <c r="AU162" s="23"/>
      <c r="AV162" s="23"/>
      <c r="AW162" s="23"/>
      <c r="AX162" s="23"/>
      <c r="AY162" s="23"/>
      <c r="AZ162" s="23"/>
      <c r="BA162" s="23"/>
      <c r="BB162" s="31" t="str">
        <f t="shared" si="26"/>
        <v>×</v>
      </c>
      <c r="BC162" s="31" t="str">
        <f t="shared" si="27"/>
        <v>×</v>
      </c>
      <c r="BD162" s="114" t="str">
        <f>IF(AB162&lt;=75.4,"○","×")</f>
        <v>○</v>
      </c>
      <c r="BE162" s="114" t="str">
        <f>IF(AC162&lt;=70.4,"○","×")</f>
        <v>×</v>
      </c>
      <c r="BF162" s="33" t="s">
        <v>274</v>
      </c>
      <c r="BH162" s="26">
        <f t="shared" si="36"/>
        <v>1</v>
      </c>
      <c r="BI162" s="26">
        <f t="shared" si="37"/>
        <v>0</v>
      </c>
      <c r="BJ162" s="26">
        <f t="shared" si="38"/>
        <v>0</v>
      </c>
      <c r="BK162" s="26">
        <f t="shared" si="39"/>
        <v>0</v>
      </c>
    </row>
    <row r="163" spans="1:63" s="53" customFormat="1" ht="24" customHeight="1">
      <c r="A163" s="19">
        <v>28</v>
      </c>
      <c r="B163" s="19">
        <v>210</v>
      </c>
      <c r="C163" s="20">
        <v>137</v>
      </c>
      <c r="D163" s="74" t="s">
        <v>37</v>
      </c>
      <c r="E163" s="29">
        <v>38320</v>
      </c>
      <c r="F163" s="60" t="s">
        <v>549</v>
      </c>
      <c r="G163" s="63">
        <v>37575</v>
      </c>
      <c r="H163" s="23" t="s">
        <v>438</v>
      </c>
      <c r="I163" s="45"/>
      <c r="J163" s="36">
        <v>4</v>
      </c>
      <c r="K163" s="23">
        <v>3</v>
      </c>
      <c r="L163" s="23">
        <v>28211</v>
      </c>
      <c r="M163" s="23">
        <v>1014</v>
      </c>
      <c r="N163" s="23"/>
      <c r="O163" s="23"/>
      <c r="P163" s="23"/>
      <c r="Q163" s="23"/>
      <c r="R163" s="23"/>
      <c r="S163" s="23">
        <v>4</v>
      </c>
      <c r="T163" s="23" t="s">
        <v>273</v>
      </c>
      <c r="U163" s="23">
        <v>1</v>
      </c>
      <c r="V163" s="31" t="s">
        <v>183</v>
      </c>
      <c r="W163" s="23">
        <v>1</v>
      </c>
      <c r="X163" s="23">
        <v>4</v>
      </c>
      <c r="Y163" s="23">
        <v>2</v>
      </c>
      <c r="Z163" s="23">
        <v>22</v>
      </c>
      <c r="AA163" s="117">
        <v>1.5</v>
      </c>
      <c r="AB163" s="61">
        <v>60</v>
      </c>
      <c r="AC163" s="61">
        <v>62</v>
      </c>
      <c r="AD163" s="61"/>
      <c r="AE163" s="61"/>
      <c r="AF163" s="61"/>
      <c r="AG163" s="61">
        <v>67</v>
      </c>
      <c r="AH163" s="61">
        <v>66</v>
      </c>
      <c r="AI163" s="23">
        <v>1</v>
      </c>
      <c r="AJ163" s="23">
        <v>0</v>
      </c>
      <c r="AK163" s="23">
        <v>0</v>
      </c>
      <c r="AL163" s="23">
        <v>7</v>
      </c>
      <c r="AM163" s="23">
        <v>0</v>
      </c>
      <c r="AN163" s="23">
        <v>0</v>
      </c>
      <c r="AO163" s="23">
        <v>4</v>
      </c>
      <c r="AP163" s="23">
        <v>2</v>
      </c>
      <c r="AQ163" s="23">
        <v>16</v>
      </c>
      <c r="AR163" s="23">
        <v>2</v>
      </c>
      <c r="AS163" s="23"/>
      <c r="AT163" s="23"/>
      <c r="AU163" s="23"/>
      <c r="AV163" s="23"/>
      <c r="AW163" s="23"/>
      <c r="AX163" s="23"/>
      <c r="AY163" s="23"/>
      <c r="AZ163" s="23"/>
      <c r="BA163" s="23"/>
      <c r="BB163" s="31" t="str">
        <f t="shared" si="26"/>
        <v>○</v>
      </c>
      <c r="BC163" s="31" t="str">
        <f t="shared" si="27"/>
        <v>○</v>
      </c>
      <c r="BD163" s="114" t="str">
        <f>IF(AB163&lt;=75.4,"○","×")</f>
        <v>○</v>
      </c>
      <c r="BE163" s="114" t="str">
        <f>IF(AC163&lt;=70.4,"○","×")</f>
        <v>○</v>
      </c>
      <c r="BF163" s="33" t="s">
        <v>274</v>
      </c>
      <c r="BH163" s="26">
        <f>IF(AND(BB155="○",BC155="○"),1,0)</f>
        <v>1</v>
      </c>
      <c r="BI163" s="26">
        <f>IF(AND(BB155="○",BC155="×"),1,0)</f>
        <v>0</v>
      </c>
      <c r="BJ163" s="26">
        <f>IF(AND(BB155="×",BC155="○"),1,0)</f>
        <v>0</v>
      </c>
      <c r="BK163" s="26">
        <f>IF(AND(BB155="×",BC155="×"),1,0)</f>
        <v>0</v>
      </c>
    </row>
    <row r="164" spans="1:63" s="53" customFormat="1" ht="24" customHeight="1">
      <c r="A164" s="19">
        <v>28</v>
      </c>
      <c r="B164" s="19">
        <v>210</v>
      </c>
      <c r="C164" s="20">
        <v>141</v>
      </c>
      <c r="D164" s="28" t="s">
        <v>38</v>
      </c>
      <c r="E164" s="29">
        <v>38302</v>
      </c>
      <c r="F164" s="60" t="s">
        <v>206</v>
      </c>
      <c r="G164" s="63">
        <v>37572</v>
      </c>
      <c r="H164" s="23" t="s">
        <v>655</v>
      </c>
      <c r="I164" s="23"/>
      <c r="J164" s="36">
        <v>2</v>
      </c>
      <c r="K164" s="23">
        <v>3</v>
      </c>
      <c r="L164" s="23">
        <v>28211</v>
      </c>
      <c r="M164" s="23">
        <v>1104</v>
      </c>
      <c r="N164" s="23"/>
      <c r="O164" s="23"/>
      <c r="P164" s="23"/>
      <c r="Q164" s="23"/>
      <c r="R164" s="23"/>
      <c r="S164" s="23">
        <v>2</v>
      </c>
      <c r="T164" s="23" t="s">
        <v>275</v>
      </c>
      <c r="U164" s="23">
        <v>1</v>
      </c>
      <c r="V164" s="31" t="s">
        <v>7</v>
      </c>
      <c r="W164" s="23">
        <v>1</v>
      </c>
      <c r="X164" s="23">
        <v>1</v>
      </c>
      <c r="Y164" s="23">
        <v>1</v>
      </c>
      <c r="Z164" s="23">
        <v>1</v>
      </c>
      <c r="AA164" s="117">
        <v>1.5</v>
      </c>
      <c r="AB164" s="61">
        <v>75</v>
      </c>
      <c r="AC164" s="61">
        <v>70</v>
      </c>
      <c r="AD164" s="61"/>
      <c r="AE164" s="61"/>
      <c r="AF164" s="61"/>
      <c r="AG164" s="61">
        <v>67</v>
      </c>
      <c r="AH164" s="61">
        <v>50</v>
      </c>
      <c r="AI164" s="23">
        <v>1</v>
      </c>
      <c r="AJ164" s="23">
        <v>0</v>
      </c>
      <c r="AK164" s="23">
        <v>0</v>
      </c>
      <c r="AL164" s="23">
        <v>2</v>
      </c>
      <c r="AM164" s="23">
        <v>0</v>
      </c>
      <c r="AN164" s="23">
        <v>0</v>
      </c>
      <c r="AO164" s="23">
        <v>4</v>
      </c>
      <c r="AP164" s="23">
        <v>2</v>
      </c>
      <c r="AQ164" s="23">
        <v>16</v>
      </c>
      <c r="AR164" s="23">
        <v>2</v>
      </c>
      <c r="AS164" s="23"/>
      <c r="AT164" s="23"/>
      <c r="AU164" s="23"/>
      <c r="AV164" s="23"/>
      <c r="AW164" s="23"/>
      <c r="AX164" s="23"/>
      <c r="AY164" s="23"/>
      <c r="AZ164" s="23"/>
      <c r="BA164" s="23"/>
      <c r="BB164" s="31" t="str">
        <f t="shared" si="26"/>
        <v>×</v>
      </c>
      <c r="BC164" s="31" t="str">
        <f t="shared" si="27"/>
        <v>×</v>
      </c>
      <c r="BD164" s="58" t="s">
        <v>2</v>
      </c>
      <c r="BE164" s="58" t="s">
        <v>2</v>
      </c>
      <c r="BF164" s="33" t="s">
        <v>274</v>
      </c>
      <c r="BH164" s="26">
        <f>IF(AND(BB156="○",BC156="○"),1,0)</f>
        <v>1</v>
      </c>
      <c r="BI164" s="26">
        <f>IF(AND(BB156="○",BC156="×"),1,0)</f>
        <v>0</v>
      </c>
      <c r="BJ164" s="26">
        <f>IF(AND(BB156="×",BC156="○"),1,0)</f>
        <v>0</v>
      </c>
      <c r="BK164" s="26">
        <f>IF(AND(BB156="×",BC156="×"),1,0)</f>
        <v>0</v>
      </c>
    </row>
    <row r="165" spans="1:63" s="53" customFormat="1" ht="24" customHeight="1" thickBot="1">
      <c r="A165" s="19">
        <v>28</v>
      </c>
      <c r="B165" s="19">
        <v>210</v>
      </c>
      <c r="C165" s="20">
        <v>139</v>
      </c>
      <c r="D165" s="28" t="s">
        <v>39</v>
      </c>
      <c r="E165" s="29">
        <v>38302</v>
      </c>
      <c r="F165" s="60" t="s">
        <v>206</v>
      </c>
      <c r="G165" s="76">
        <v>37596</v>
      </c>
      <c r="H165" s="23" t="s">
        <v>655</v>
      </c>
      <c r="I165" s="71"/>
      <c r="J165" s="36">
        <v>2</v>
      </c>
      <c r="K165" s="23">
        <v>3</v>
      </c>
      <c r="L165" s="23">
        <v>28211</v>
      </c>
      <c r="M165" s="23">
        <v>1103</v>
      </c>
      <c r="N165" s="23"/>
      <c r="O165" s="23"/>
      <c r="P165" s="23"/>
      <c r="Q165" s="23"/>
      <c r="R165" s="23"/>
      <c r="S165" s="23">
        <v>2</v>
      </c>
      <c r="T165" s="23" t="s">
        <v>275</v>
      </c>
      <c r="U165" s="23">
        <v>1</v>
      </c>
      <c r="V165" s="31" t="s">
        <v>161</v>
      </c>
      <c r="W165" s="23">
        <v>1</v>
      </c>
      <c r="X165" s="23">
        <v>1</v>
      </c>
      <c r="Y165" s="23">
        <v>1</v>
      </c>
      <c r="Z165" s="23">
        <v>3</v>
      </c>
      <c r="AA165" s="117">
        <v>1.5</v>
      </c>
      <c r="AB165" s="61">
        <v>74</v>
      </c>
      <c r="AC165" s="61">
        <v>71</v>
      </c>
      <c r="AD165" s="61"/>
      <c r="AE165" s="61"/>
      <c r="AF165" s="61"/>
      <c r="AG165" s="61">
        <v>69</v>
      </c>
      <c r="AH165" s="61">
        <v>54</v>
      </c>
      <c r="AI165" s="23">
        <v>1</v>
      </c>
      <c r="AJ165" s="23">
        <v>0</v>
      </c>
      <c r="AK165" s="23">
        <v>0</v>
      </c>
      <c r="AL165" s="23">
        <v>5</v>
      </c>
      <c r="AM165" s="23">
        <v>0</v>
      </c>
      <c r="AN165" s="23">
        <v>0</v>
      </c>
      <c r="AO165" s="23">
        <v>4</v>
      </c>
      <c r="AP165" s="23">
        <v>2</v>
      </c>
      <c r="AQ165" s="23">
        <v>16</v>
      </c>
      <c r="AR165" s="23">
        <v>2</v>
      </c>
      <c r="AS165" s="23"/>
      <c r="AT165" s="23"/>
      <c r="AU165" s="23"/>
      <c r="AV165" s="23"/>
      <c r="AW165" s="23"/>
      <c r="AX165" s="23"/>
      <c r="AY165" s="23"/>
      <c r="AZ165" s="23"/>
      <c r="BA165" s="23"/>
      <c r="BB165" s="31" t="str">
        <f t="shared" si="26"/>
        <v>×</v>
      </c>
      <c r="BC165" s="31" t="str">
        <f t="shared" si="27"/>
        <v>×</v>
      </c>
      <c r="BD165" s="58" t="s">
        <v>2</v>
      </c>
      <c r="BE165" s="58" t="s">
        <v>2</v>
      </c>
      <c r="BF165" s="33" t="s">
        <v>274</v>
      </c>
      <c r="BH165" s="26">
        <f>IF(AND(BB157="○",BC157="○"),1,0)</f>
        <v>1</v>
      </c>
      <c r="BI165" s="26">
        <f>IF(AND(BB157="○",BC157="×"),1,0)</f>
        <v>0</v>
      </c>
      <c r="BJ165" s="26">
        <f>IF(AND(BB157="×",BC157="○"),1,0)</f>
        <v>0</v>
      </c>
      <c r="BK165" s="26">
        <f>IF(AND(BB157="×",BC157="×"),1,0)</f>
        <v>0</v>
      </c>
    </row>
    <row r="166" spans="1:63" s="53" customFormat="1" ht="24" customHeight="1">
      <c r="A166" s="19">
        <v>28</v>
      </c>
      <c r="B166" s="19">
        <v>210</v>
      </c>
      <c r="C166" s="20">
        <v>142</v>
      </c>
      <c r="D166" s="105" t="s">
        <v>40</v>
      </c>
      <c r="E166" s="29">
        <v>38315</v>
      </c>
      <c r="F166" s="60" t="s">
        <v>204</v>
      </c>
      <c r="G166" s="106">
        <v>37588</v>
      </c>
      <c r="H166" s="104" t="s">
        <v>41</v>
      </c>
      <c r="I166" s="107">
        <v>5</v>
      </c>
      <c r="J166" s="36">
        <v>2</v>
      </c>
      <c r="K166" s="23">
        <v>4</v>
      </c>
      <c r="L166" s="23">
        <v>28211</v>
      </c>
      <c r="M166" s="23">
        <v>4013</v>
      </c>
      <c r="N166" s="23" t="s">
        <v>8</v>
      </c>
      <c r="O166" s="23"/>
      <c r="P166" s="23"/>
      <c r="Q166" s="23"/>
      <c r="R166" s="23"/>
      <c r="S166" s="23">
        <v>2</v>
      </c>
      <c r="T166" s="23" t="s">
        <v>275</v>
      </c>
      <c r="U166" s="23">
        <v>1</v>
      </c>
      <c r="V166" s="31" t="s">
        <v>270</v>
      </c>
      <c r="W166" s="23">
        <v>1</v>
      </c>
      <c r="X166" s="23">
        <v>1</v>
      </c>
      <c r="Y166" s="23">
        <v>1</v>
      </c>
      <c r="Z166" s="23">
        <v>3</v>
      </c>
      <c r="AA166" s="117">
        <v>1.5</v>
      </c>
      <c r="AB166" s="61">
        <v>68</v>
      </c>
      <c r="AC166" s="61">
        <v>60</v>
      </c>
      <c r="AD166" s="61"/>
      <c r="AE166" s="61"/>
      <c r="AF166" s="61"/>
      <c r="AG166" s="61">
        <v>60</v>
      </c>
      <c r="AH166" s="61">
        <v>53</v>
      </c>
      <c r="AI166" s="23">
        <v>1</v>
      </c>
      <c r="AJ166" s="23">
        <v>0</v>
      </c>
      <c r="AK166" s="23">
        <v>0</v>
      </c>
      <c r="AL166" s="23">
        <v>7</v>
      </c>
      <c r="AM166" s="23">
        <v>0</v>
      </c>
      <c r="AN166" s="23">
        <v>0</v>
      </c>
      <c r="AO166" s="23">
        <v>4</v>
      </c>
      <c r="AP166" s="23">
        <v>2</v>
      </c>
      <c r="AQ166" s="23">
        <v>16</v>
      </c>
      <c r="AR166" s="23">
        <v>2</v>
      </c>
      <c r="AS166" s="23"/>
      <c r="AT166" s="23"/>
      <c r="AU166" s="23"/>
      <c r="AV166" s="23"/>
      <c r="AW166" s="23"/>
      <c r="AX166" s="23"/>
      <c r="AY166" s="23"/>
      <c r="AZ166" s="23"/>
      <c r="BA166" s="23"/>
      <c r="BB166" s="31" t="str">
        <f t="shared" si="26"/>
        <v>○</v>
      </c>
      <c r="BC166" s="31" t="str">
        <f t="shared" si="27"/>
        <v>○</v>
      </c>
      <c r="BD166" s="58" t="s">
        <v>2</v>
      </c>
      <c r="BE166" s="58" t="s">
        <v>2</v>
      </c>
      <c r="BF166" s="33" t="s">
        <v>274</v>
      </c>
      <c r="BH166" s="26">
        <f>IF(AND(BB158="○",BC158="○"),1,0)</f>
        <v>1</v>
      </c>
      <c r="BI166" s="26">
        <f>IF(AND(BB158="○",BC158="×"),1,0)</f>
        <v>0</v>
      </c>
      <c r="BJ166" s="26">
        <f>IF(AND(BB158="×",BC158="○"),1,0)</f>
        <v>0</v>
      </c>
      <c r="BK166" s="26">
        <f>IF(AND(BB158="×",BC158="×"),1,0)</f>
        <v>0</v>
      </c>
    </row>
    <row r="167" spans="1:63" s="53" customFormat="1" ht="24" customHeight="1">
      <c r="A167" s="19">
        <v>28</v>
      </c>
      <c r="B167" s="19"/>
      <c r="C167" s="20"/>
      <c r="D167" s="28" t="s">
        <v>613</v>
      </c>
      <c r="E167" s="29">
        <v>38308</v>
      </c>
      <c r="F167" s="60" t="s">
        <v>218</v>
      </c>
      <c r="G167" s="106"/>
      <c r="H167" s="104" t="s">
        <v>41</v>
      </c>
      <c r="I167" s="107"/>
      <c r="J167" s="36">
        <v>2</v>
      </c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31" t="s">
        <v>364</v>
      </c>
      <c r="W167" s="23"/>
      <c r="X167" s="23">
        <v>1</v>
      </c>
      <c r="Y167" s="23">
        <v>1</v>
      </c>
      <c r="Z167" s="23"/>
      <c r="AA167" s="117">
        <v>1.5</v>
      </c>
      <c r="AB167" s="61">
        <v>72.3</v>
      </c>
      <c r="AC167" s="61">
        <v>67.7</v>
      </c>
      <c r="AD167" s="61"/>
      <c r="AE167" s="61"/>
      <c r="AF167" s="61"/>
      <c r="AG167" s="61"/>
      <c r="AH167" s="61"/>
      <c r="AI167" s="23">
        <v>1</v>
      </c>
      <c r="AJ167" s="23"/>
      <c r="AK167" s="23"/>
      <c r="AL167" s="23">
        <v>2</v>
      </c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31" t="str">
        <f t="shared" si="26"/>
        <v>×</v>
      </c>
      <c r="BC167" s="31" t="str">
        <f t="shared" si="27"/>
        <v>×</v>
      </c>
      <c r="BD167" s="58" t="s">
        <v>2</v>
      </c>
      <c r="BE167" s="58" t="s">
        <v>2</v>
      </c>
      <c r="BF167" s="33" t="s">
        <v>274</v>
      </c>
      <c r="BH167" s="26"/>
      <c r="BI167" s="26"/>
      <c r="BJ167" s="26"/>
      <c r="BK167" s="26"/>
    </row>
    <row r="168" spans="1:63" s="53" customFormat="1" ht="24" customHeight="1">
      <c r="A168" s="19">
        <v>28</v>
      </c>
      <c r="B168" s="19">
        <v>211</v>
      </c>
      <c r="C168" s="20">
        <v>145</v>
      </c>
      <c r="D168" s="74" t="s">
        <v>42</v>
      </c>
      <c r="E168" s="29">
        <v>38308</v>
      </c>
      <c r="F168" s="60" t="s">
        <v>218</v>
      </c>
      <c r="G168" s="75">
        <v>37582</v>
      </c>
      <c r="H168" s="23" t="s">
        <v>41</v>
      </c>
      <c r="I168" s="23">
        <v>5</v>
      </c>
      <c r="J168" s="36">
        <v>2</v>
      </c>
      <c r="K168" s="23">
        <v>4</v>
      </c>
      <c r="L168" s="23">
        <v>28211</v>
      </c>
      <c r="M168" s="23">
        <v>4014</v>
      </c>
      <c r="N168" s="23"/>
      <c r="O168" s="23"/>
      <c r="P168" s="23"/>
      <c r="Q168" s="23"/>
      <c r="R168" s="23"/>
      <c r="S168" s="23">
        <v>2</v>
      </c>
      <c r="T168" s="23" t="s">
        <v>275</v>
      </c>
      <c r="U168" s="23">
        <v>1</v>
      </c>
      <c r="V168" s="31" t="s">
        <v>270</v>
      </c>
      <c r="W168" s="23">
        <v>1</v>
      </c>
      <c r="X168" s="23">
        <v>2</v>
      </c>
      <c r="Y168" s="23">
        <v>2</v>
      </c>
      <c r="Z168" s="23">
        <v>4</v>
      </c>
      <c r="AA168" s="117">
        <v>1.5</v>
      </c>
      <c r="AB168" s="61">
        <v>69</v>
      </c>
      <c r="AC168" s="61">
        <v>65</v>
      </c>
      <c r="AD168" s="61"/>
      <c r="AE168" s="61"/>
      <c r="AF168" s="61"/>
      <c r="AG168" s="61">
        <v>65</v>
      </c>
      <c r="AH168" s="61">
        <v>47</v>
      </c>
      <c r="AI168" s="23">
        <v>1</v>
      </c>
      <c r="AJ168" s="23">
        <v>0</v>
      </c>
      <c r="AK168" s="23">
        <v>0</v>
      </c>
      <c r="AL168" s="23">
        <v>7</v>
      </c>
      <c r="AM168" s="23">
        <v>0</v>
      </c>
      <c r="AN168" s="23">
        <v>0</v>
      </c>
      <c r="AO168" s="23">
        <v>4</v>
      </c>
      <c r="AP168" s="23">
        <v>2</v>
      </c>
      <c r="AQ168" s="23">
        <v>16</v>
      </c>
      <c r="AR168" s="23">
        <v>2</v>
      </c>
      <c r="AS168" s="23"/>
      <c r="AT168" s="23"/>
      <c r="AU168" s="23"/>
      <c r="AV168" s="23"/>
      <c r="AW168" s="23"/>
      <c r="AX168" s="23"/>
      <c r="AY168" s="23"/>
      <c r="AZ168" s="23"/>
      <c r="BA168" s="23"/>
      <c r="BB168" s="31" t="str">
        <f aca="true" t="shared" si="40" ref="BB168:BB233">IF(AB168&lt;=70.4,"○","×")</f>
        <v>○</v>
      </c>
      <c r="BC168" s="31" t="str">
        <f aca="true" t="shared" si="41" ref="BC168:BC233">IF(AC168&lt;=65.4,"○","×")</f>
        <v>○</v>
      </c>
      <c r="BD168" s="58" t="s">
        <v>2</v>
      </c>
      <c r="BE168" s="58" t="s">
        <v>2</v>
      </c>
      <c r="BF168" s="33" t="s">
        <v>274</v>
      </c>
      <c r="BH168" s="26" t="e">
        <f>IF(AND(#REF!="○",#REF!="○"),1,0)</f>
        <v>#REF!</v>
      </c>
      <c r="BI168" s="26" t="e">
        <f>IF(AND(#REF!="○",#REF!="×"),1,0)</f>
        <v>#REF!</v>
      </c>
      <c r="BJ168" s="26" t="e">
        <f>IF(AND(#REF!="×",#REF!="○"),1,0)</f>
        <v>#REF!</v>
      </c>
      <c r="BK168" s="26" t="e">
        <f>IF(AND(#REF!="×",#REF!="×"),1,0)</f>
        <v>#REF!</v>
      </c>
    </row>
    <row r="169" spans="1:63" s="53" customFormat="1" ht="24" customHeight="1">
      <c r="A169" s="19">
        <v>28</v>
      </c>
      <c r="B169" s="19">
        <v>211</v>
      </c>
      <c r="C169" s="20">
        <v>144</v>
      </c>
      <c r="D169" s="28" t="s">
        <v>43</v>
      </c>
      <c r="E169" s="29">
        <v>38315</v>
      </c>
      <c r="F169" s="60" t="s">
        <v>204</v>
      </c>
      <c r="G169" s="63">
        <v>37588</v>
      </c>
      <c r="H169" s="23" t="s">
        <v>631</v>
      </c>
      <c r="I169" s="23">
        <v>224</v>
      </c>
      <c r="J169" s="36">
        <v>2</v>
      </c>
      <c r="K169" s="23">
        <v>4</v>
      </c>
      <c r="L169" s="23">
        <v>28211</v>
      </c>
      <c r="M169" s="23">
        <v>6081</v>
      </c>
      <c r="N169" s="23"/>
      <c r="O169" s="23"/>
      <c r="P169" s="23"/>
      <c r="Q169" s="23"/>
      <c r="R169" s="23"/>
      <c r="S169" s="23">
        <v>2</v>
      </c>
      <c r="T169" s="23" t="s">
        <v>275</v>
      </c>
      <c r="U169" s="23">
        <v>1</v>
      </c>
      <c r="V169" s="31" t="s">
        <v>270</v>
      </c>
      <c r="W169" s="23">
        <v>1</v>
      </c>
      <c r="X169" s="23">
        <v>1</v>
      </c>
      <c r="Y169" s="23">
        <v>1</v>
      </c>
      <c r="Z169" s="23">
        <v>3</v>
      </c>
      <c r="AA169" s="117">
        <v>1.5</v>
      </c>
      <c r="AB169" s="61">
        <v>70</v>
      </c>
      <c r="AC169" s="61">
        <v>67</v>
      </c>
      <c r="AD169" s="61"/>
      <c r="AE169" s="61"/>
      <c r="AF169" s="61"/>
      <c r="AG169" s="61">
        <v>66</v>
      </c>
      <c r="AH169" s="61">
        <v>47</v>
      </c>
      <c r="AI169" s="23">
        <v>1</v>
      </c>
      <c r="AJ169" s="23">
        <v>0</v>
      </c>
      <c r="AK169" s="23">
        <v>0</v>
      </c>
      <c r="AL169" s="23">
        <v>7</v>
      </c>
      <c r="AM169" s="23">
        <v>0</v>
      </c>
      <c r="AN169" s="23">
        <v>0</v>
      </c>
      <c r="AO169" s="23">
        <v>4</v>
      </c>
      <c r="AP169" s="23">
        <v>2</v>
      </c>
      <c r="AQ169" s="23">
        <v>16</v>
      </c>
      <c r="AR169" s="23">
        <v>2</v>
      </c>
      <c r="AS169" s="23"/>
      <c r="AT169" s="23"/>
      <c r="AU169" s="23"/>
      <c r="AV169" s="23"/>
      <c r="AW169" s="23"/>
      <c r="AX169" s="23"/>
      <c r="AY169" s="23"/>
      <c r="AZ169" s="23"/>
      <c r="BA169" s="23"/>
      <c r="BB169" s="31" t="str">
        <f t="shared" si="40"/>
        <v>○</v>
      </c>
      <c r="BC169" s="31" t="str">
        <f t="shared" si="41"/>
        <v>×</v>
      </c>
      <c r="BD169" s="58" t="s">
        <v>2</v>
      </c>
      <c r="BE169" s="58" t="s">
        <v>2</v>
      </c>
      <c r="BF169" s="33" t="s">
        <v>274</v>
      </c>
      <c r="BH169" s="26" t="e">
        <f>IF(AND(#REF!="○",#REF!="○"),1,0)</f>
        <v>#REF!</v>
      </c>
      <c r="BI169" s="26" t="e">
        <f>IF(AND(#REF!="○",#REF!="×"),1,0)</f>
        <v>#REF!</v>
      </c>
      <c r="BJ169" s="26" t="e">
        <f>IF(AND(#REF!="×",#REF!="○"),1,0)</f>
        <v>#REF!</v>
      </c>
      <c r="BK169" s="26" t="e">
        <f>IF(AND(#REF!="×",#REF!="×"),1,0)</f>
        <v>#REF!</v>
      </c>
    </row>
    <row r="170" spans="1:63" s="53" customFormat="1" ht="24" customHeight="1">
      <c r="A170" s="19">
        <v>28</v>
      </c>
      <c r="B170" s="19">
        <v>210</v>
      </c>
      <c r="C170" s="20">
        <v>143</v>
      </c>
      <c r="D170" s="28" t="s">
        <v>44</v>
      </c>
      <c r="E170" s="29">
        <v>38309</v>
      </c>
      <c r="F170" s="60" t="s">
        <v>214</v>
      </c>
      <c r="G170" s="63">
        <v>37586</v>
      </c>
      <c r="H170" s="23" t="s">
        <v>45</v>
      </c>
      <c r="I170" s="23">
        <v>437</v>
      </c>
      <c r="J170" s="36">
        <v>2</v>
      </c>
      <c r="K170" s="23">
        <v>4</v>
      </c>
      <c r="L170" s="23">
        <v>28211</v>
      </c>
      <c r="M170" s="23">
        <v>46223</v>
      </c>
      <c r="N170" s="23"/>
      <c r="O170" s="23"/>
      <c r="P170" s="23"/>
      <c r="Q170" s="23"/>
      <c r="R170" s="23"/>
      <c r="S170" s="23">
        <v>2</v>
      </c>
      <c r="T170" s="23" t="s">
        <v>276</v>
      </c>
      <c r="U170" s="23">
        <v>1</v>
      </c>
      <c r="V170" s="31" t="s">
        <v>161</v>
      </c>
      <c r="W170" s="23">
        <v>1</v>
      </c>
      <c r="X170" s="23">
        <v>1</v>
      </c>
      <c r="Y170" s="23">
        <v>1</v>
      </c>
      <c r="Z170" s="23">
        <v>8</v>
      </c>
      <c r="AA170" s="117">
        <v>1.5</v>
      </c>
      <c r="AB170" s="61">
        <v>69</v>
      </c>
      <c r="AC170" s="61">
        <v>64</v>
      </c>
      <c r="AD170" s="61"/>
      <c r="AE170" s="61"/>
      <c r="AF170" s="61"/>
      <c r="AG170" s="61">
        <v>61</v>
      </c>
      <c r="AH170" s="61">
        <v>52</v>
      </c>
      <c r="AI170" s="23">
        <v>1</v>
      </c>
      <c r="AJ170" s="23">
        <v>0</v>
      </c>
      <c r="AK170" s="23">
        <v>0</v>
      </c>
      <c r="AL170" s="23">
        <v>5</v>
      </c>
      <c r="AM170" s="23">
        <v>0</v>
      </c>
      <c r="AN170" s="23">
        <v>0</v>
      </c>
      <c r="AO170" s="23">
        <v>4</v>
      </c>
      <c r="AP170" s="23">
        <v>2</v>
      </c>
      <c r="AQ170" s="23">
        <v>16</v>
      </c>
      <c r="AR170" s="23">
        <v>2</v>
      </c>
      <c r="AS170" s="23"/>
      <c r="AT170" s="23"/>
      <c r="AU170" s="23"/>
      <c r="AV170" s="23"/>
      <c r="AW170" s="23"/>
      <c r="AX170" s="23"/>
      <c r="AY170" s="23"/>
      <c r="AZ170" s="23"/>
      <c r="BA170" s="23"/>
      <c r="BB170" s="31" t="str">
        <f t="shared" si="40"/>
        <v>○</v>
      </c>
      <c r="BC170" s="31" t="str">
        <f t="shared" si="41"/>
        <v>○</v>
      </c>
      <c r="BD170" s="58" t="s">
        <v>2</v>
      </c>
      <c r="BE170" s="58" t="s">
        <v>2</v>
      </c>
      <c r="BF170" s="33" t="s">
        <v>274</v>
      </c>
      <c r="BH170" s="26" t="e">
        <f>IF(AND(#REF!="○",#REF!="○"),1,0)</f>
        <v>#REF!</v>
      </c>
      <c r="BI170" s="26" t="e">
        <f>IF(AND(#REF!="○",#REF!="×"),1,0)</f>
        <v>#REF!</v>
      </c>
      <c r="BJ170" s="26" t="e">
        <f>IF(AND(#REF!="×",#REF!="○"),1,0)</f>
        <v>#REF!</v>
      </c>
      <c r="BK170" s="26" t="e">
        <f>IF(AND(#REF!="×",#REF!="×"),1,0)</f>
        <v>#REF!</v>
      </c>
    </row>
    <row r="171" spans="1:63" s="53" customFormat="1" ht="24" customHeight="1">
      <c r="A171" s="19">
        <v>28</v>
      </c>
      <c r="B171" s="19">
        <v>210</v>
      </c>
      <c r="C171" s="20">
        <v>138</v>
      </c>
      <c r="D171" s="28" t="s">
        <v>46</v>
      </c>
      <c r="E171" s="29">
        <v>38309</v>
      </c>
      <c r="F171" s="60" t="s">
        <v>214</v>
      </c>
      <c r="G171" s="63">
        <v>37586</v>
      </c>
      <c r="H171" s="23" t="s">
        <v>45</v>
      </c>
      <c r="I171" s="23">
        <v>437</v>
      </c>
      <c r="J171" s="36">
        <v>2</v>
      </c>
      <c r="K171" s="23">
        <v>4</v>
      </c>
      <c r="L171" s="23">
        <v>28211</v>
      </c>
      <c r="M171" s="23">
        <v>46223</v>
      </c>
      <c r="N171" s="23"/>
      <c r="O171" s="23"/>
      <c r="P171" s="23"/>
      <c r="Q171" s="23"/>
      <c r="R171" s="23"/>
      <c r="S171" s="23">
        <v>2</v>
      </c>
      <c r="T171" s="23" t="s">
        <v>276</v>
      </c>
      <c r="U171" s="23">
        <v>1</v>
      </c>
      <c r="V171" s="31" t="s">
        <v>161</v>
      </c>
      <c r="W171" s="23">
        <v>1</v>
      </c>
      <c r="X171" s="23">
        <v>3</v>
      </c>
      <c r="Y171" s="23">
        <v>2</v>
      </c>
      <c r="Z171" s="23">
        <v>50</v>
      </c>
      <c r="AA171" s="117">
        <v>1.5</v>
      </c>
      <c r="AB171" s="61">
        <v>73</v>
      </c>
      <c r="AC171" s="61">
        <v>67</v>
      </c>
      <c r="AD171" s="61"/>
      <c r="AE171" s="61"/>
      <c r="AF171" s="61"/>
      <c r="AG171" s="61">
        <v>65</v>
      </c>
      <c r="AH171" s="61">
        <v>56</v>
      </c>
      <c r="AI171" s="23">
        <v>1</v>
      </c>
      <c r="AJ171" s="23">
        <v>0</v>
      </c>
      <c r="AK171" s="23">
        <v>0</v>
      </c>
      <c r="AL171" s="23">
        <v>4</v>
      </c>
      <c r="AM171" s="23">
        <v>0</v>
      </c>
      <c r="AN171" s="23">
        <v>0</v>
      </c>
      <c r="AO171" s="23">
        <v>4</v>
      </c>
      <c r="AP171" s="23">
        <v>2</v>
      </c>
      <c r="AQ171" s="23">
        <v>16</v>
      </c>
      <c r="AR171" s="23">
        <v>2</v>
      </c>
      <c r="AS171" s="23"/>
      <c r="AT171" s="23"/>
      <c r="AU171" s="23"/>
      <c r="AV171" s="23"/>
      <c r="AW171" s="23"/>
      <c r="AX171" s="23"/>
      <c r="AY171" s="23"/>
      <c r="AZ171" s="23"/>
      <c r="BA171" s="23"/>
      <c r="BB171" s="31" t="str">
        <f t="shared" si="40"/>
        <v>×</v>
      </c>
      <c r="BC171" s="31" t="str">
        <f t="shared" si="41"/>
        <v>×</v>
      </c>
      <c r="BD171" s="58" t="s">
        <v>2</v>
      </c>
      <c r="BE171" s="58" t="s">
        <v>2</v>
      </c>
      <c r="BF171" s="33" t="s">
        <v>274</v>
      </c>
      <c r="BH171" s="26">
        <f aca="true" t="shared" si="42" ref="BH171:BH178">IF(AND(BB159="○",BC159="○"),1,0)</f>
        <v>1</v>
      </c>
      <c r="BI171" s="26">
        <f aca="true" t="shared" si="43" ref="BI171:BI178">IF(AND(BB159="○",BC159="×"),1,0)</f>
        <v>0</v>
      </c>
      <c r="BJ171" s="26">
        <f aca="true" t="shared" si="44" ref="BJ171:BJ178">IF(AND(BB159="×",BC159="○"),1,0)</f>
        <v>0</v>
      </c>
      <c r="BK171" s="26">
        <f aca="true" t="shared" si="45" ref="BK171:BK178">IF(AND(BB159="×",BC159="×"),1,0)</f>
        <v>0</v>
      </c>
    </row>
    <row r="172" spans="1:63" s="53" customFormat="1" ht="24" customHeight="1">
      <c r="A172" s="19">
        <v>28</v>
      </c>
      <c r="B172" s="19">
        <v>210</v>
      </c>
      <c r="C172" s="20">
        <v>140</v>
      </c>
      <c r="D172" s="28" t="s">
        <v>47</v>
      </c>
      <c r="E172" s="29">
        <v>38316</v>
      </c>
      <c r="F172" s="60" t="s">
        <v>355</v>
      </c>
      <c r="G172" s="63">
        <v>37593</v>
      </c>
      <c r="H172" s="23" t="s">
        <v>278</v>
      </c>
      <c r="I172" s="23">
        <v>437</v>
      </c>
      <c r="J172" s="36">
        <v>2</v>
      </c>
      <c r="K172" s="23">
        <v>4</v>
      </c>
      <c r="L172" s="23">
        <v>28211</v>
      </c>
      <c r="M172" s="23">
        <v>46223</v>
      </c>
      <c r="N172" s="23"/>
      <c r="O172" s="23"/>
      <c r="P172" s="23"/>
      <c r="Q172" s="23"/>
      <c r="R172" s="23"/>
      <c r="S172" s="23">
        <v>2</v>
      </c>
      <c r="T172" s="23" t="s">
        <v>279</v>
      </c>
      <c r="U172" s="23">
        <v>1</v>
      </c>
      <c r="V172" s="31" t="s">
        <v>121</v>
      </c>
      <c r="W172" s="23">
        <v>1</v>
      </c>
      <c r="X172" s="23">
        <v>3</v>
      </c>
      <c r="Y172" s="23">
        <v>2</v>
      </c>
      <c r="Z172" s="23">
        <v>50</v>
      </c>
      <c r="AA172" s="117">
        <v>1.5</v>
      </c>
      <c r="AB172" s="61">
        <v>66</v>
      </c>
      <c r="AC172" s="61">
        <v>63</v>
      </c>
      <c r="AD172" s="61"/>
      <c r="AE172" s="61"/>
      <c r="AF172" s="61"/>
      <c r="AG172" s="61">
        <v>65</v>
      </c>
      <c r="AH172" s="61">
        <v>56</v>
      </c>
      <c r="AI172" s="23">
        <v>1</v>
      </c>
      <c r="AJ172" s="23">
        <v>0</v>
      </c>
      <c r="AK172" s="23">
        <v>0</v>
      </c>
      <c r="AL172" s="23">
        <v>3</v>
      </c>
      <c r="AM172" s="23">
        <v>0</v>
      </c>
      <c r="AN172" s="23">
        <v>0</v>
      </c>
      <c r="AO172" s="23">
        <v>4</v>
      </c>
      <c r="AP172" s="23">
        <v>2</v>
      </c>
      <c r="AQ172" s="23">
        <v>16</v>
      </c>
      <c r="AR172" s="23">
        <v>2</v>
      </c>
      <c r="AS172" s="23"/>
      <c r="AT172" s="23"/>
      <c r="AU172" s="23"/>
      <c r="AV172" s="23"/>
      <c r="AW172" s="23"/>
      <c r="AX172" s="23"/>
      <c r="AY172" s="23"/>
      <c r="AZ172" s="23"/>
      <c r="BA172" s="23"/>
      <c r="BB172" s="31" t="str">
        <f t="shared" si="40"/>
        <v>○</v>
      </c>
      <c r="BC172" s="31" t="str">
        <f t="shared" si="41"/>
        <v>○</v>
      </c>
      <c r="BD172" s="58" t="s">
        <v>2</v>
      </c>
      <c r="BE172" s="58" t="s">
        <v>2</v>
      </c>
      <c r="BF172" s="33" t="s">
        <v>274</v>
      </c>
      <c r="BH172" s="26">
        <f t="shared" si="42"/>
        <v>1</v>
      </c>
      <c r="BI172" s="26">
        <f t="shared" si="43"/>
        <v>0</v>
      </c>
      <c r="BJ172" s="26">
        <f t="shared" si="44"/>
        <v>0</v>
      </c>
      <c r="BK172" s="26">
        <f t="shared" si="45"/>
        <v>0</v>
      </c>
    </row>
    <row r="173" spans="1:63" s="53" customFormat="1" ht="24" customHeight="1">
      <c r="A173" s="19">
        <v>28</v>
      </c>
      <c r="B173" s="19">
        <v>211</v>
      </c>
      <c r="C173" s="20">
        <v>146</v>
      </c>
      <c r="D173" s="28" t="s">
        <v>277</v>
      </c>
      <c r="E173" s="29">
        <v>38316</v>
      </c>
      <c r="F173" s="60" t="s">
        <v>355</v>
      </c>
      <c r="G173" s="63">
        <v>37593</v>
      </c>
      <c r="H173" s="23" t="s">
        <v>280</v>
      </c>
      <c r="I173" s="23">
        <v>29</v>
      </c>
      <c r="J173" s="36">
        <v>2</v>
      </c>
      <c r="K173" s="23">
        <v>4</v>
      </c>
      <c r="L173" s="23">
        <v>28211</v>
      </c>
      <c r="M173" s="23">
        <v>4093</v>
      </c>
      <c r="N173" s="23"/>
      <c r="O173" s="23"/>
      <c r="P173" s="23"/>
      <c r="Q173" s="23"/>
      <c r="R173" s="23"/>
      <c r="S173" s="23">
        <v>2</v>
      </c>
      <c r="T173" s="23" t="s">
        <v>281</v>
      </c>
      <c r="U173" s="23">
        <v>1</v>
      </c>
      <c r="V173" s="31" t="s">
        <v>132</v>
      </c>
      <c r="W173" s="23">
        <v>1</v>
      </c>
      <c r="X173" s="23">
        <v>3</v>
      </c>
      <c r="Y173" s="23">
        <v>2</v>
      </c>
      <c r="Z173" s="23">
        <v>50</v>
      </c>
      <c r="AA173" s="117">
        <v>1.5</v>
      </c>
      <c r="AB173" s="61">
        <v>70</v>
      </c>
      <c r="AC173" s="61">
        <v>66</v>
      </c>
      <c r="AD173" s="61"/>
      <c r="AE173" s="61"/>
      <c r="AF173" s="61"/>
      <c r="AG173" s="61">
        <v>62</v>
      </c>
      <c r="AH173" s="61">
        <v>54</v>
      </c>
      <c r="AI173" s="23">
        <v>1</v>
      </c>
      <c r="AJ173" s="23">
        <v>0</v>
      </c>
      <c r="AK173" s="23">
        <v>0</v>
      </c>
      <c r="AL173" s="23">
        <v>7</v>
      </c>
      <c r="AM173" s="23">
        <v>0</v>
      </c>
      <c r="AN173" s="23">
        <v>0</v>
      </c>
      <c r="AO173" s="23">
        <v>4</v>
      </c>
      <c r="AP173" s="23">
        <v>2</v>
      </c>
      <c r="AQ173" s="23">
        <v>16</v>
      </c>
      <c r="AR173" s="23">
        <v>2</v>
      </c>
      <c r="AS173" s="23"/>
      <c r="AT173" s="23"/>
      <c r="AU173" s="23"/>
      <c r="AV173" s="23"/>
      <c r="AW173" s="23"/>
      <c r="AX173" s="23"/>
      <c r="AY173" s="23"/>
      <c r="AZ173" s="23"/>
      <c r="BA173" s="23"/>
      <c r="BB173" s="31" t="str">
        <f>IF(AB173&lt;=65.4,"○","×")</f>
        <v>×</v>
      </c>
      <c r="BC173" s="31" t="str">
        <f>IF(AC173&lt;=60.4,"○","×")</f>
        <v>×</v>
      </c>
      <c r="BD173" s="58" t="s">
        <v>2</v>
      </c>
      <c r="BE173" s="58" t="s">
        <v>2</v>
      </c>
      <c r="BF173" s="33" t="s">
        <v>274</v>
      </c>
      <c r="BH173" s="26">
        <f t="shared" si="42"/>
        <v>1</v>
      </c>
      <c r="BI173" s="26">
        <f t="shared" si="43"/>
        <v>0</v>
      </c>
      <c r="BJ173" s="26">
        <f t="shared" si="44"/>
        <v>0</v>
      </c>
      <c r="BK173" s="26">
        <f t="shared" si="45"/>
        <v>0</v>
      </c>
    </row>
    <row r="174" spans="1:63" s="53" customFormat="1" ht="24" customHeight="1">
      <c r="A174" s="19">
        <v>28</v>
      </c>
      <c r="B174" s="19">
        <v>211</v>
      </c>
      <c r="C174" s="20">
        <v>147</v>
      </c>
      <c r="D174" s="28" t="s">
        <v>51</v>
      </c>
      <c r="E174" s="29">
        <v>38412</v>
      </c>
      <c r="F174" s="60" t="s">
        <v>550</v>
      </c>
      <c r="G174" s="63">
        <v>37692</v>
      </c>
      <c r="H174" s="23" t="s">
        <v>656</v>
      </c>
      <c r="I174" s="23"/>
      <c r="J174" s="36">
        <v>2</v>
      </c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 t="s">
        <v>1</v>
      </c>
      <c r="W174" s="23"/>
      <c r="X174" s="23">
        <v>4.1</v>
      </c>
      <c r="Y174" s="23">
        <v>0</v>
      </c>
      <c r="Z174" s="23"/>
      <c r="AA174" s="117">
        <v>1.2</v>
      </c>
      <c r="AB174" s="61">
        <v>73</v>
      </c>
      <c r="AC174" s="61">
        <v>75</v>
      </c>
      <c r="AD174" s="61"/>
      <c r="AE174" s="61"/>
      <c r="AF174" s="61"/>
      <c r="AG174" s="61"/>
      <c r="AH174" s="61"/>
      <c r="AI174" s="23">
        <v>3</v>
      </c>
      <c r="AJ174" s="23"/>
      <c r="AK174" s="23"/>
      <c r="AL174" s="23">
        <v>7</v>
      </c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31" t="str">
        <f t="shared" si="40"/>
        <v>×</v>
      </c>
      <c r="BC174" s="31" t="str">
        <f t="shared" si="41"/>
        <v>×</v>
      </c>
      <c r="BD174" s="114" t="str">
        <f>IF(AB174&lt;=75.4,"○","×")</f>
        <v>○</v>
      </c>
      <c r="BE174" s="114" t="str">
        <f>IF(AC174&lt;=70.4,"○","×")</f>
        <v>×</v>
      </c>
      <c r="BF174" s="33" t="s">
        <v>49</v>
      </c>
      <c r="BH174" s="26">
        <f t="shared" si="42"/>
        <v>0</v>
      </c>
      <c r="BI174" s="26">
        <f t="shared" si="43"/>
        <v>0</v>
      </c>
      <c r="BJ174" s="26">
        <f t="shared" si="44"/>
        <v>0</v>
      </c>
      <c r="BK174" s="26">
        <f t="shared" si="45"/>
        <v>1</v>
      </c>
    </row>
    <row r="175" spans="1:63" s="53" customFormat="1" ht="24" customHeight="1">
      <c r="A175" s="19">
        <v>28</v>
      </c>
      <c r="B175" s="19">
        <v>211</v>
      </c>
      <c r="C175" s="20">
        <v>148</v>
      </c>
      <c r="D175" s="28" t="s">
        <v>52</v>
      </c>
      <c r="E175" s="29">
        <v>38412</v>
      </c>
      <c r="F175" s="60" t="s">
        <v>551</v>
      </c>
      <c r="G175" s="63">
        <v>37692</v>
      </c>
      <c r="H175" s="23" t="s">
        <v>420</v>
      </c>
      <c r="I175" s="23"/>
      <c r="J175" s="36">
        <v>2</v>
      </c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1" t="s">
        <v>1</v>
      </c>
      <c r="W175" s="23"/>
      <c r="X175" s="23">
        <v>1.6</v>
      </c>
      <c r="Y175" s="23">
        <v>0</v>
      </c>
      <c r="Z175" s="23"/>
      <c r="AA175" s="117">
        <v>1.2</v>
      </c>
      <c r="AB175" s="61">
        <v>70</v>
      </c>
      <c r="AC175" s="61">
        <v>64</v>
      </c>
      <c r="AD175" s="61"/>
      <c r="AE175" s="61"/>
      <c r="AF175" s="61"/>
      <c r="AG175" s="61"/>
      <c r="AH175" s="61"/>
      <c r="AI175" s="23">
        <v>1</v>
      </c>
      <c r="AJ175" s="23"/>
      <c r="AK175" s="23"/>
      <c r="AL175" s="23">
        <v>3</v>
      </c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31" t="str">
        <f t="shared" si="40"/>
        <v>○</v>
      </c>
      <c r="BC175" s="31" t="str">
        <f t="shared" si="41"/>
        <v>○</v>
      </c>
      <c r="BD175" s="114" t="str">
        <f>IF(AB175&lt;=75.4,"○","×")</f>
        <v>○</v>
      </c>
      <c r="BE175" s="114" t="str">
        <f>IF(AC175&lt;=70.4,"○","×")</f>
        <v>○</v>
      </c>
      <c r="BF175" s="33" t="s">
        <v>49</v>
      </c>
      <c r="BH175" s="26">
        <f t="shared" si="42"/>
        <v>1</v>
      </c>
      <c r="BI175" s="26">
        <f t="shared" si="43"/>
        <v>0</v>
      </c>
      <c r="BJ175" s="26">
        <f t="shared" si="44"/>
        <v>0</v>
      </c>
      <c r="BK175" s="26">
        <f t="shared" si="45"/>
        <v>0</v>
      </c>
    </row>
    <row r="176" spans="1:63" s="53" customFormat="1" ht="24" customHeight="1">
      <c r="A176" s="19">
        <v>28</v>
      </c>
      <c r="B176" s="19">
        <v>211</v>
      </c>
      <c r="C176" s="20">
        <v>149</v>
      </c>
      <c r="D176" s="28" t="s">
        <v>48</v>
      </c>
      <c r="E176" s="29">
        <v>38405</v>
      </c>
      <c r="F176" s="60" t="s">
        <v>552</v>
      </c>
      <c r="G176" s="63">
        <v>37673</v>
      </c>
      <c r="H176" s="23" t="s">
        <v>26</v>
      </c>
      <c r="I176" s="23"/>
      <c r="J176" s="36">
        <v>4</v>
      </c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31" t="s">
        <v>1</v>
      </c>
      <c r="W176" s="23"/>
      <c r="X176" s="23">
        <v>130</v>
      </c>
      <c r="Y176" s="23">
        <v>130</v>
      </c>
      <c r="Z176" s="23"/>
      <c r="AA176" s="117">
        <v>1.2</v>
      </c>
      <c r="AB176" s="61">
        <v>55</v>
      </c>
      <c r="AC176" s="61">
        <v>53</v>
      </c>
      <c r="AD176" s="61"/>
      <c r="AE176" s="61"/>
      <c r="AF176" s="61"/>
      <c r="AG176" s="61"/>
      <c r="AH176" s="61"/>
      <c r="AI176" s="23">
        <v>2</v>
      </c>
      <c r="AJ176" s="23"/>
      <c r="AK176" s="23"/>
      <c r="AL176" s="23">
        <v>7</v>
      </c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31" t="str">
        <f t="shared" si="40"/>
        <v>○</v>
      </c>
      <c r="BC176" s="31" t="str">
        <f t="shared" si="41"/>
        <v>○</v>
      </c>
      <c r="BD176" s="114" t="str">
        <f>IF(AB176&lt;=75.4,"○","×")</f>
        <v>○</v>
      </c>
      <c r="BE176" s="114" t="str">
        <f>IF(AC176&lt;=70.4,"○","×")</f>
        <v>○</v>
      </c>
      <c r="BF176" s="33" t="s">
        <v>49</v>
      </c>
      <c r="BH176" s="26">
        <f t="shared" si="42"/>
        <v>0</v>
      </c>
      <c r="BI176" s="26">
        <f t="shared" si="43"/>
        <v>0</v>
      </c>
      <c r="BJ176" s="26">
        <f t="shared" si="44"/>
        <v>0</v>
      </c>
      <c r="BK176" s="26">
        <f t="shared" si="45"/>
        <v>1</v>
      </c>
    </row>
    <row r="177" spans="1:63" s="53" customFormat="1" ht="24" customHeight="1">
      <c r="A177" s="19">
        <v>28</v>
      </c>
      <c r="B177" s="19">
        <v>211</v>
      </c>
      <c r="C177" s="20">
        <v>150</v>
      </c>
      <c r="D177" s="28" t="s">
        <v>50</v>
      </c>
      <c r="E177" s="29">
        <v>38405</v>
      </c>
      <c r="F177" s="60" t="s">
        <v>552</v>
      </c>
      <c r="G177" s="63">
        <v>37673</v>
      </c>
      <c r="H177" s="23" t="s">
        <v>26</v>
      </c>
      <c r="I177" s="23"/>
      <c r="J177" s="36">
        <v>4</v>
      </c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1" t="s">
        <v>1</v>
      </c>
      <c r="W177" s="23"/>
      <c r="X177" s="23">
        <v>190</v>
      </c>
      <c r="Y177" s="23">
        <v>190</v>
      </c>
      <c r="Z177" s="23"/>
      <c r="AA177" s="117">
        <v>1.2</v>
      </c>
      <c r="AB177" s="61">
        <v>57</v>
      </c>
      <c r="AC177" s="61">
        <v>54</v>
      </c>
      <c r="AD177" s="61"/>
      <c r="AE177" s="61"/>
      <c r="AF177" s="61"/>
      <c r="AG177" s="61"/>
      <c r="AH177" s="61"/>
      <c r="AI177" s="23">
        <v>2</v>
      </c>
      <c r="AJ177" s="23"/>
      <c r="AK177" s="23"/>
      <c r="AL177" s="23">
        <v>7</v>
      </c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31" t="str">
        <f t="shared" si="40"/>
        <v>○</v>
      </c>
      <c r="BC177" s="31" t="str">
        <f t="shared" si="41"/>
        <v>○</v>
      </c>
      <c r="BD177" s="114" t="str">
        <f>IF(AB177&lt;=75.4,"○","×")</f>
        <v>○</v>
      </c>
      <c r="BE177" s="114" t="str">
        <f>IF(AC177&lt;=70.4,"○","×")</f>
        <v>○</v>
      </c>
      <c r="BF177" s="33" t="s">
        <v>49</v>
      </c>
      <c r="BH177" s="26">
        <f t="shared" si="42"/>
        <v>0</v>
      </c>
      <c r="BI177" s="26">
        <f t="shared" si="43"/>
        <v>0</v>
      </c>
      <c r="BJ177" s="26">
        <f t="shared" si="44"/>
        <v>0</v>
      </c>
      <c r="BK177" s="26">
        <f t="shared" si="45"/>
        <v>1</v>
      </c>
    </row>
    <row r="178" spans="1:63" s="53" customFormat="1" ht="24" customHeight="1">
      <c r="A178" s="19">
        <v>28</v>
      </c>
      <c r="B178" s="19">
        <v>211</v>
      </c>
      <c r="C178" s="20">
        <v>151</v>
      </c>
      <c r="D178" s="56" t="s">
        <v>282</v>
      </c>
      <c r="E178" s="29">
        <v>38405</v>
      </c>
      <c r="F178" s="60" t="s">
        <v>379</v>
      </c>
      <c r="G178" s="63">
        <v>37601</v>
      </c>
      <c r="H178" s="64" t="s">
        <v>419</v>
      </c>
      <c r="I178" s="64"/>
      <c r="J178" s="96">
        <v>2</v>
      </c>
      <c r="K178" s="23">
        <v>3</v>
      </c>
      <c r="L178" s="23">
        <v>28364</v>
      </c>
      <c r="M178" s="35">
        <v>176</v>
      </c>
      <c r="N178" s="23"/>
      <c r="O178" s="23"/>
      <c r="P178" s="23"/>
      <c r="Q178" s="23"/>
      <c r="R178" s="23"/>
      <c r="S178" s="23">
        <v>2</v>
      </c>
      <c r="T178" s="23"/>
      <c r="U178" s="23">
        <v>1</v>
      </c>
      <c r="V178" s="31" t="s">
        <v>161</v>
      </c>
      <c r="W178" s="23">
        <v>1</v>
      </c>
      <c r="X178" s="23">
        <v>0.6</v>
      </c>
      <c r="Y178" s="23">
        <v>0</v>
      </c>
      <c r="Z178" s="23"/>
      <c r="AA178" s="117">
        <v>1.5</v>
      </c>
      <c r="AB178" s="61">
        <v>73</v>
      </c>
      <c r="AC178" s="61">
        <v>71</v>
      </c>
      <c r="AD178" s="61"/>
      <c r="AE178" s="61"/>
      <c r="AF178" s="61"/>
      <c r="AG178" s="61">
        <v>67</v>
      </c>
      <c r="AH178" s="61">
        <v>46</v>
      </c>
      <c r="AI178" s="23">
        <v>1</v>
      </c>
      <c r="AJ178" s="23">
        <v>0</v>
      </c>
      <c r="AK178" s="23">
        <v>0</v>
      </c>
      <c r="AL178" s="23">
        <v>7</v>
      </c>
      <c r="AM178" s="23">
        <v>0</v>
      </c>
      <c r="AN178" s="23">
        <v>4</v>
      </c>
      <c r="AO178" s="23">
        <v>3</v>
      </c>
      <c r="AP178" s="23">
        <v>1</v>
      </c>
      <c r="AQ178" s="23">
        <v>3</v>
      </c>
      <c r="AR178" s="23">
        <v>1</v>
      </c>
      <c r="AS178" s="23"/>
      <c r="AT178" s="23"/>
      <c r="AU178" s="23"/>
      <c r="AV178" s="23"/>
      <c r="AW178" s="23"/>
      <c r="AX178" s="23"/>
      <c r="AY178" s="23"/>
      <c r="AZ178" s="23"/>
      <c r="BA178" s="23"/>
      <c r="BB178" s="31" t="str">
        <f t="shared" si="40"/>
        <v>×</v>
      </c>
      <c r="BC178" s="31" t="str">
        <f t="shared" si="41"/>
        <v>×</v>
      </c>
      <c r="BD178" s="58" t="s">
        <v>162</v>
      </c>
      <c r="BE178" s="58" t="s">
        <v>162</v>
      </c>
      <c r="BF178" s="33" t="s">
        <v>212</v>
      </c>
      <c r="BH178" s="26">
        <f t="shared" si="42"/>
        <v>1</v>
      </c>
      <c r="BI178" s="26">
        <f t="shared" si="43"/>
        <v>0</v>
      </c>
      <c r="BJ178" s="26">
        <f t="shared" si="44"/>
        <v>0</v>
      </c>
      <c r="BK178" s="26">
        <f t="shared" si="45"/>
        <v>0</v>
      </c>
    </row>
    <row r="179" spans="1:63" s="53" customFormat="1" ht="24" customHeight="1">
      <c r="A179" s="19">
        <v>28</v>
      </c>
      <c r="B179" s="19">
        <v>211</v>
      </c>
      <c r="C179" s="20">
        <v>153</v>
      </c>
      <c r="D179" s="56" t="s">
        <v>283</v>
      </c>
      <c r="E179" s="29">
        <v>38384</v>
      </c>
      <c r="F179" s="60" t="s">
        <v>553</v>
      </c>
      <c r="G179" s="63">
        <v>37595</v>
      </c>
      <c r="H179" s="64" t="s">
        <v>419</v>
      </c>
      <c r="I179" s="64"/>
      <c r="J179" s="96">
        <v>4</v>
      </c>
      <c r="K179" s="23"/>
      <c r="L179" s="23"/>
      <c r="M179" s="35"/>
      <c r="N179" s="23"/>
      <c r="O179" s="23"/>
      <c r="P179" s="23"/>
      <c r="Q179" s="23"/>
      <c r="R179" s="23"/>
      <c r="S179" s="23"/>
      <c r="T179" s="23"/>
      <c r="U179" s="23"/>
      <c r="V179" s="31" t="s">
        <v>161</v>
      </c>
      <c r="W179" s="23"/>
      <c r="X179" s="23">
        <v>2</v>
      </c>
      <c r="Y179" s="23">
        <v>2</v>
      </c>
      <c r="Z179" s="23"/>
      <c r="AA179" s="117">
        <v>1.5</v>
      </c>
      <c r="AB179" s="61">
        <v>73</v>
      </c>
      <c r="AC179" s="61">
        <v>69</v>
      </c>
      <c r="AD179" s="61"/>
      <c r="AE179" s="61"/>
      <c r="AF179" s="61"/>
      <c r="AG179" s="61"/>
      <c r="AH179" s="61"/>
      <c r="AI179" s="23">
        <v>1</v>
      </c>
      <c r="AJ179" s="23"/>
      <c r="AK179" s="23"/>
      <c r="AL179" s="23">
        <v>7</v>
      </c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31" t="str">
        <f t="shared" si="40"/>
        <v>×</v>
      </c>
      <c r="BC179" s="31" t="str">
        <f t="shared" si="41"/>
        <v>×</v>
      </c>
      <c r="BD179" s="114" t="str">
        <f>IF(AB179&lt;=75.4,"○","×")</f>
        <v>○</v>
      </c>
      <c r="BE179" s="114" t="str">
        <f>IF(AC179&lt;=70.4,"○","×")</f>
        <v>○</v>
      </c>
      <c r="BF179" s="33" t="s">
        <v>212</v>
      </c>
      <c r="BH179" s="26">
        <f>IF(AND(BB168="○",BC168="○"),1,0)</f>
        <v>1</v>
      </c>
      <c r="BI179" s="26">
        <f>IF(AND(BB168="○",BC168="×"),1,0)</f>
        <v>0</v>
      </c>
      <c r="BJ179" s="26">
        <f>IF(AND(BB168="×",BC168="○"),1,0)</f>
        <v>0</v>
      </c>
      <c r="BK179" s="26">
        <f>IF(AND(BB168="×",BC168="×"),1,0)</f>
        <v>0</v>
      </c>
    </row>
    <row r="180" spans="1:63" s="53" customFormat="1" ht="24" customHeight="1">
      <c r="A180" s="19">
        <v>28</v>
      </c>
      <c r="B180" s="19">
        <v>211</v>
      </c>
      <c r="C180" s="20">
        <v>155</v>
      </c>
      <c r="D180" s="56" t="s">
        <v>371</v>
      </c>
      <c r="E180" s="29">
        <v>38140</v>
      </c>
      <c r="F180" s="60" t="s">
        <v>554</v>
      </c>
      <c r="G180" s="63">
        <v>37407</v>
      </c>
      <c r="H180" s="64" t="s">
        <v>459</v>
      </c>
      <c r="I180" s="64"/>
      <c r="J180" s="96">
        <v>4</v>
      </c>
      <c r="K180" s="23">
        <v>3</v>
      </c>
      <c r="L180" s="23">
        <v>28214</v>
      </c>
      <c r="M180" s="35">
        <v>1196</v>
      </c>
      <c r="N180" s="23"/>
      <c r="O180" s="23"/>
      <c r="P180" s="23"/>
      <c r="Q180" s="23"/>
      <c r="R180" s="23"/>
      <c r="S180" s="23">
        <v>4</v>
      </c>
      <c r="T180" s="23"/>
      <c r="U180" s="23">
        <v>1</v>
      </c>
      <c r="V180" s="31" t="s">
        <v>6</v>
      </c>
      <c r="W180" s="23">
        <v>1</v>
      </c>
      <c r="X180" s="23">
        <v>3</v>
      </c>
      <c r="Y180" s="23">
        <v>2</v>
      </c>
      <c r="Z180" s="23">
        <v>11</v>
      </c>
      <c r="AA180" s="117">
        <v>1.5</v>
      </c>
      <c r="AB180" s="61">
        <v>65</v>
      </c>
      <c r="AC180" s="61">
        <v>62</v>
      </c>
      <c r="AD180" s="61">
        <v>2</v>
      </c>
      <c r="AE180" s="61">
        <v>49.1</v>
      </c>
      <c r="AF180" s="61">
        <v>43.4</v>
      </c>
      <c r="AG180" s="61">
        <v>68.4</v>
      </c>
      <c r="AH180" s="61">
        <v>58.3</v>
      </c>
      <c r="AI180" s="23">
        <v>1</v>
      </c>
      <c r="AJ180" s="23">
        <v>1</v>
      </c>
      <c r="AK180" s="23">
        <v>0</v>
      </c>
      <c r="AL180" s="23">
        <v>4</v>
      </c>
      <c r="AM180" s="23">
        <v>0</v>
      </c>
      <c r="AN180" s="23">
        <v>4</v>
      </c>
      <c r="AO180" s="23">
        <v>3</v>
      </c>
      <c r="AP180" s="23">
        <v>1</v>
      </c>
      <c r="AQ180" s="23">
        <v>3</v>
      </c>
      <c r="AR180" s="23">
        <v>2</v>
      </c>
      <c r="AS180" s="23"/>
      <c r="AT180" s="23"/>
      <c r="AU180" s="23"/>
      <c r="AV180" s="23"/>
      <c r="AW180" s="23"/>
      <c r="AX180" s="23"/>
      <c r="AY180" s="23"/>
      <c r="AZ180" s="23"/>
      <c r="BA180" s="23"/>
      <c r="BB180" s="31" t="str">
        <f>IF(AB180&lt;=70.4,"○","×")</f>
        <v>○</v>
      </c>
      <c r="BC180" s="31" t="str">
        <f>IF(AC180&lt;=65.4,"○","×")</f>
        <v>○</v>
      </c>
      <c r="BD180" s="114" t="str">
        <f>IF(AB180&lt;=75.4,"○","×")</f>
        <v>○</v>
      </c>
      <c r="BE180" s="114" t="str">
        <f>IF(AC180&lt;=70.4,"○","×")</f>
        <v>○</v>
      </c>
      <c r="BF180" s="33" t="s">
        <v>23</v>
      </c>
      <c r="BH180" s="26">
        <f aca="true" t="shared" si="46" ref="BH180:BH189">IF(AND(BB170="○",BC170="○"),1,0)</f>
        <v>1</v>
      </c>
      <c r="BI180" s="26">
        <f aca="true" t="shared" si="47" ref="BI180:BI189">IF(AND(BB170="○",BC170="×"),1,0)</f>
        <v>0</v>
      </c>
      <c r="BJ180" s="26">
        <f aca="true" t="shared" si="48" ref="BJ180:BJ189">IF(AND(BB170="×",BC170="○"),1,0)</f>
        <v>0</v>
      </c>
      <c r="BK180" s="26">
        <f aca="true" t="shared" si="49" ref="BK180:BK189">IF(AND(BB170="×",BC170="×"),1,0)</f>
        <v>0</v>
      </c>
    </row>
    <row r="181" spans="1:63" s="53" customFormat="1" ht="24" customHeight="1">
      <c r="A181" s="19">
        <v>28</v>
      </c>
      <c r="B181" s="19">
        <v>211</v>
      </c>
      <c r="C181" s="20">
        <v>156</v>
      </c>
      <c r="D181" s="56" t="s">
        <v>626</v>
      </c>
      <c r="E181" s="29">
        <v>38335</v>
      </c>
      <c r="F181" s="60" t="s">
        <v>370</v>
      </c>
      <c r="G181" s="63"/>
      <c r="H181" s="64" t="s">
        <v>453</v>
      </c>
      <c r="I181" s="64"/>
      <c r="J181" s="34">
        <v>4</v>
      </c>
      <c r="K181" s="23"/>
      <c r="L181" s="23"/>
      <c r="M181" s="35"/>
      <c r="N181" s="23"/>
      <c r="O181" s="23"/>
      <c r="P181" s="23"/>
      <c r="Q181" s="23"/>
      <c r="R181" s="23"/>
      <c r="S181" s="23"/>
      <c r="T181" s="23"/>
      <c r="U181" s="23"/>
      <c r="V181" s="31" t="s">
        <v>132</v>
      </c>
      <c r="W181" s="23"/>
      <c r="X181" s="23">
        <v>4.3</v>
      </c>
      <c r="Y181" s="23">
        <v>0.8</v>
      </c>
      <c r="Z181" s="23"/>
      <c r="AA181" s="117">
        <v>1.2</v>
      </c>
      <c r="AB181" s="61">
        <v>74</v>
      </c>
      <c r="AC181" s="61">
        <v>72</v>
      </c>
      <c r="AD181" s="61"/>
      <c r="AE181" s="61"/>
      <c r="AF181" s="61"/>
      <c r="AG181" s="61"/>
      <c r="AH181" s="61"/>
      <c r="AI181" s="34">
        <v>1</v>
      </c>
      <c r="AJ181" s="23"/>
      <c r="AK181" s="23"/>
      <c r="AL181" s="23">
        <v>4</v>
      </c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31" t="str">
        <f t="shared" si="40"/>
        <v>×</v>
      </c>
      <c r="BC181" s="31" t="str">
        <f t="shared" si="41"/>
        <v>×</v>
      </c>
      <c r="BD181" s="114" t="s">
        <v>454</v>
      </c>
      <c r="BE181" s="114" t="s">
        <v>454</v>
      </c>
      <c r="BF181" s="33" t="s">
        <v>53</v>
      </c>
      <c r="BH181" s="26">
        <f t="shared" si="46"/>
        <v>0</v>
      </c>
      <c r="BI181" s="26">
        <f t="shared" si="47"/>
        <v>0</v>
      </c>
      <c r="BJ181" s="26">
        <f t="shared" si="48"/>
        <v>0</v>
      </c>
      <c r="BK181" s="26">
        <f t="shared" si="49"/>
        <v>1</v>
      </c>
    </row>
    <row r="182" spans="1:63" s="53" customFormat="1" ht="24" customHeight="1">
      <c r="A182" s="19">
        <v>28</v>
      </c>
      <c r="B182" s="19">
        <v>211</v>
      </c>
      <c r="C182" s="20">
        <v>157</v>
      </c>
      <c r="D182" s="56" t="s">
        <v>373</v>
      </c>
      <c r="E182" s="29">
        <v>38329</v>
      </c>
      <c r="F182" s="60" t="s">
        <v>369</v>
      </c>
      <c r="G182" s="63">
        <v>37671</v>
      </c>
      <c r="H182" s="64" t="s">
        <v>453</v>
      </c>
      <c r="I182" s="64"/>
      <c r="J182" s="96">
        <v>4</v>
      </c>
      <c r="K182" s="23"/>
      <c r="L182" s="23"/>
      <c r="M182" s="35"/>
      <c r="N182" s="23"/>
      <c r="O182" s="23"/>
      <c r="P182" s="23"/>
      <c r="Q182" s="23"/>
      <c r="R182" s="23"/>
      <c r="S182" s="23"/>
      <c r="T182" s="23"/>
      <c r="U182" s="23"/>
      <c r="V182" s="31" t="s">
        <v>132</v>
      </c>
      <c r="W182" s="23"/>
      <c r="X182" s="23">
        <v>3.9</v>
      </c>
      <c r="Y182" s="23">
        <v>0.3</v>
      </c>
      <c r="Z182" s="23"/>
      <c r="AA182" s="117">
        <v>1.2</v>
      </c>
      <c r="AB182" s="61">
        <v>71</v>
      </c>
      <c r="AC182" s="61">
        <v>70</v>
      </c>
      <c r="AD182" s="61"/>
      <c r="AE182" s="61"/>
      <c r="AF182" s="61"/>
      <c r="AG182" s="61"/>
      <c r="AH182" s="61"/>
      <c r="AI182" s="23">
        <v>1</v>
      </c>
      <c r="AJ182" s="23"/>
      <c r="AK182" s="23"/>
      <c r="AL182" s="23">
        <v>4</v>
      </c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31" t="str">
        <f>IF(AB182&lt;=70.4,"○","×")</f>
        <v>×</v>
      </c>
      <c r="BC182" s="31" t="str">
        <f>IF(AC182&lt;=65.4,"○","×")</f>
        <v>×</v>
      </c>
      <c r="BD182" s="114" t="s">
        <v>454</v>
      </c>
      <c r="BE182" s="114" t="s">
        <v>454</v>
      </c>
      <c r="BF182" s="33" t="s">
        <v>53</v>
      </c>
      <c r="BH182" s="26">
        <f t="shared" si="46"/>
        <v>1</v>
      </c>
      <c r="BI182" s="26">
        <f t="shared" si="47"/>
        <v>0</v>
      </c>
      <c r="BJ182" s="26">
        <f t="shared" si="48"/>
        <v>0</v>
      </c>
      <c r="BK182" s="26">
        <f t="shared" si="49"/>
        <v>0</v>
      </c>
    </row>
    <row r="183" spans="1:63" s="53" customFormat="1" ht="24" customHeight="1">
      <c r="A183" s="19">
        <v>28</v>
      </c>
      <c r="B183" s="19">
        <v>211</v>
      </c>
      <c r="C183" s="20">
        <v>158</v>
      </c>
      <c r="D183" s="56" t="s">
        <v>555</v>
      </c>
      <c r="E183" s="29">
        <v>38336</v>
      </c>
      <c r="F183" s="60" t="s">
        <v>409</v>
      </c>
      <c r="G183" s="63"/>
      <c r="H183" s="64" t="s">
        <v>556</v>
      </c>
      <c r="I183" s="64"/>
      <c r="J183" s="96">
        <v>4</v>
      </c>
      <c r="K183" s="23"/>
      <c r="L183" s="23"/>
      <c r="M183" s="35"/>
      <c r="N183" s="23"/>
      <c r="O183" s="23"/>
      <c r="P183" s="23"/>
      <c r="Q183" s="23"/>
      <c r="R183" s="23"/>
      <c r="S183" s="23"/>
      <c r="T183" s="23"/>
      <c r="U183" s="23"/>
      <c r="V183" s="31" t="s">
        <v>132</v>
      </c>
      <c r="W183" s="23"/>
      <c r="X183" s="23">
        <v>2.7</v>
      </c>
      <c r="Y183" s="23">
        <v>0.6</v>
      </c>
      <c r="Z183" s="23"/>
      <c r="AA183" s="117">
        <v>1.2</v>
      </c>
      <c r="AB183" s="61">
        <v>71</v>
      </c>
      <c r="AC183" s="61">
        <v>68</v>
      </c>
      <c r="AD183" s="61"/>
      <c r="AE183" s="61"/>
      <c r="AF183" s="61"/>
      <c r="AG183" s="61"/>
      <c r="AH183" s="61"/>
      <c r="AI183" s="23">
        <v>1</v>
      </c>
      <c r="AJ183" s="23"/>
      <c r="AK183" s="23"/>
      <c r="AL183" s="23">
        <v>5</v>
      </c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31" t="str">
        <f>IF(AB183&lt;=70.4,"○","×")</f>
        <v>×</v>
      </c>
      <c r="BC183" s="31" t="str">
        <f>IF(AC183&lt;=65.4,"○","×")</f>
        <v>×</v>
      </c>
      <c r="BD183" s="114" t="s">
        <v>454</v>
      </c>
      <c r="BE183" s="114" t="s">
        <v>454</v>
      </c>
      <c r="BF183" s="33" t="s">
        <v>53</v>
      </c>
      <c r="BH183" s="26">
        <f t="shared" si="46"/>
        <v>0</v>
      </c>
      <c r="BI183" s="26">
        <f t="shared" si="47"/>
        <v>0</v>
      </c>
      <c r="BJ183" s="26">
        <f t="shared" si="48"/>
        <v>0</v>
      </c>
      <c r="BK183" s="26">
        <f t="shared" si="49"/>
        <v>1</v>
      </c>
    </row>
    <row r="184" spans="1:63" s="53" customFormat="1" ht="24" customHeight="1">
      <c r="A184" s="19">
        <v>28</v>
      </c>
      <c r="B184" s="19">
        <v>211</v>
      </c>
      <c r="C184" s="20">
        <v>159</v>
      </c>
      <c r="D184" s="56" t="s">
        <v>557</v>
      </c>
      <c r="E184" s="29">
        <v>37976</v>
      </c>
      <c r="F184" s="60" t="s">
        <v>354</v>
      </c>
      <c r="G184" s="63"/>
      <c r="H184" s="64" t="s">
        <v>558</v>
      </c>
      <c r="I184" s="64"/>
      <c r="J184" s="96">
        <v>2</v>
      </c>
      <c r="K184" s="23"/>
      <c r="L184" s="23"/>
      <c r="M184" s="35"/>
      <c r="N184" s="23"/>
      <c r="O184" s="23"/>
      <c r="P184" s="23"/>
      <c r="Q184" s="23"/>
      <c r="R184" s="23"/>
      <c r="S184" s="23"/>
      <c r="T184" s="23"/>
      <c r="U184" s="23"/>
      <c r="V184" s="31" t="s">
        <v>121</v>
      </c>
      <c r="W184" s="23"/>
      <c r="X184" s="23">
        <v>4.5</v>
      </c>
      <c r="Y184" s="23">
        <v>0</v>
      </c>
      <c r="Z184" s="23"/>
      <c r="AA184" s="117">
        <v>1.2</v>
      </c>
      <c r="AB184" s="61">
        <v>69</v>
      </c>
      <c r="AC184" s="61">
        <v>64</v>
      </c>
      <c r="AD184" s="61"/>
      <c r="AE184" s="61"/>
      <c r="AF184" s="61"/>
      <c r="AG184" s="61"/>
      <c r="AH184" s="61"/>
      <c r="AI184" s="23">
        <v>1</v>
      </c>
      <c r="AJ184" s="23"/>
      <c r="AK184" s="23"/>
      <c r="AL184" s="23">
        <v>3</v>
      </c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31" t="str">
        <f>IF(AB184&lt;=70.4,"○","×")</f>
        <v>○</v>
      </c>
      <c r="BC184" s="31" t="str">
        <f>IF(AC184&lt;=65.4,"○","×")</f>
        <v>○</v>
      </c>
      <c r="BD184" s="114" t="s">
        <v>454</v>
      </c>
      <c r="BE184" s="114" t="s">
        <v>454</v>
      </c>
      <c r="BF184" s="33" t="s">
        <v>53</v>
      </c>
      <c r="BH184" s="26">
        <f t="shared" si="46"/>
        <v>0</v>
      </c>
      <c r="BI184" s="26">
        <f t="shared" si="47"/>
        <v>0</v>
      </c>
      <c r="BJ184" s="26">
        <f t="shared" si="48"/>
        <v>0</v>
      </c>
      <c r="BK184" s="26">
        <f t="shared" si="49"/>
        <v>1</v>
      </c>
    </row>
    <row r="185" spans="1:63" s="53" customFormat="1" ht="24" customHeight="1">
      <c r="A185" s="19">
        <v>28</v>
      </c>
      <c r="B185" s="19">
        <v>211</v>
      </c>
      <c r="C185" s="20">
        <v>160</v>
      </c>
      <c r="D185" s="56" t="s">
        <v>460</v>
      </c>
      <c r="E185" s="29">
        <v>38334</v>
      </c>
      <c r="F185" s="60" t="s">
        <v>226</v>
      </c>
      <c r="G185" s="63">
        <v>37405</v>
      </c>
      <c r="H185" s="64" t="s">
        <v>459</v>
      </c>
      <c r="I185" s="64"/>
      <c r="J185" s="96">
        <v>4</v>
      </c>
      <c r="K185" s="23">
        <v>3</v>
      </c>
      <c r="L185" s="23">
        <v>28214</v>
      </c>
      <c r="M185" s="35">
        <v>1196</v>
      </c>
      <c r="N185" s="23"/>
      <c r="O185" s="23"/>
      <c r="P185" s="23"/>
      <c r="Q185" s="23"/>
      <c r="R185" s="23"/>
      <c r="S185" s="23">
        <v>4</v>
      </c>
      <c r="T185" s="23"/>
      <c r="U185" s="23">
        <v>1</v>
      </c>
      <c r="V185" s="31" t="s">
        <v>6</v>
      </c>
      <c r="W185" s="23"/>
      <c r="X185" s="23">
        <v>3.5</v>
      </c>
      <c r="Y185" s="23">
        <v>0</v>
      </c>
      <c r="Z185" s="23"/>
      <c r="AA185" s="117">
        <v>1.2</v>
      </c>
      <c r="AB185" s="61">
        <v>72</v>
      </c>
      <c r="AC185" s="61">
        <v>69</v>
      </c>
      <c r="AD185" s="61"/>
      <c r="AE185" s="61"/>
      <c r="AF185" s="61"/>
      <c r="AG185" s="61"/>
      <c r="AH185" s="61"/>
      <c r="AI185" s="23">
        <v>1</v>
      </c>
      <c r="AJ185" s="23"/>
      <c r="AK185" s="23"/>
      <c r="AL185" s="23">
        <v>4</v>
      </c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31" t="str">
        <f t="shared" si="40"/>
        <v>×</v>
      </c>
      <c r="BC185" s="31" t="str">
        <f t="shared" si="41"/>
        <v>×</v>
      </c>
      <c r="BD185" s="114" t="s">
        <v>454</v>
      </c>
      <c r="BE185" s="114" t="s">
        <v>454</v>
      </c>
      <c r="BF185" s="33" t="s">
        <v>53</v>
      </c>
      <c r="BH185" s="26">
        <f t="shared" si="46"/>
        <v>1</v>
      </c>
      <c r="BI185" s="26">
        <f t="shared" si="47"/>
        <v>0</v>
      </c>
      <c r="BJ185" s="26">
        <f t="shared" si="48"/>
        <v>0</v>
      </c>
      <c r="BK185" s="26">
        <f t="shared" si="49"/>
        <v>0</v>
      </c>
    </row>
    <row r="186" spans="1:63" s="53" customFormat="1" ht="24" customHeight="1">
      <c r="A186" s="19">
        <v>28</v>
      </c>
      <c r="B186" s="19">
        <v>211</v>
      </c>
      <c r="C186" s="20">
        <v>161</v>
      </c>
      <c r="D186" s="56" t="s">
        <v>461</v>
      </c>
      <c r="E186" s="29">
        <v>38335</v>
      </c>
      <c r="F186" s="60" t="s">
        <v>370</v>
      </c>
      <c r="G186" s="63"/>
      <c r="H186" s="64" t="s">
        <v>459</v>
      </c>
      <c r="I186" s="64"/>
      <c r="J186" s="96">
        <v>4</v>
      </c>
      <c r="K186" s="23"/>
      <c r="L186" s="23"/>
      <c r="M186" s="35"/>
      <c r="N186" s="23"/>
      <c r="O186" s="23"/>
      <c r="P186" s="23"/>
      <c r="Q186" s="23"/>
      <c r="R186" s="23"/>
      <c r="S186" s="23"/>
      <c r="T186" s="23"/>
      <c r="U186" s="23"/>
      <c r="V186" s="31" t="s">
        <v>121</v>
      </c>
      <c r="W186" s="23"/>
      <c r="X186" s="23">
        <v>4.7</v>
      </c>
      <c r="Y186" s="23">
        <v>0.3</v>
      </c>
      <c r="Z186" s="23"/>
      <c r="AA186" s="117">
        <v>1.2</v>
      </c>
      <c r="AB186" s="61">
        <v>68</v>
      </c>
      <c r="AC186" s="61">
        <v>68</v>
      </c>
      <c r="AD186" s="61"/>
      <c r="AE186" s="61"/>
      <c r="AF186" s="61"/>
      <c r="AG186" s="61"/>
      <c r="AH186" s="61"/>
      <c r="AI186" s="23">
        <v>1</v>
      </c>
      <c r="AJ186" s="23"/>
      <c r="AK186" s="23"/>
      <c r="AL186" s="23">
        <v>3</v>
      </c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31" t="str">
        <f t="shared" si="40"/>
        <v>○</v>
      </c>
      <c r="BC186" s="31" t="str">
        <f t="shared" si="41"/>
        <v>×</v>
      </c>
      <c r="BD186" s="114" t="s">
        <v>454</v>
      </c>
      <c r="BE186" s="114" t="s">
        <v>454</v>
      </c>
      <c r="BF186" s="33" t="s">
        <v>53</v>
      </c>
      <c r="BH186" s="26">
        <f t="shared" si="46"/>
        <v>1</v>
      </c>
      <c r="BI186" s="26">
        <f t="shared" si="47"/>
        <v>0</v>
      </c>
      <c r="BJ186" s="26">
        <f t="shared" si="48"/>
        <v>0</v>
      </c>
      <c r="BK186" s="26">
        <f t="shared" si="49"/>
        <v>0</v>
      </c>
    </row>
    <row r="187" spans="1:63" s="53" customFormat="1" ht="24" customHeight="1">
      <c r="A187" s="19">
        <v>28</v>
      </c>
      <c r="B187" s="19">
        <v>211</v>
      </c>
      <c r="C187" s="20">
        <v>162</v>
      </c>
      <c r="D187" s="56" t="s">
        <v>559</v>
      </c>
      <c r="E187" s="29">
        <v>38337</v>
      </c>
      <c r="F187" s="60" t="s">
        <v>375</v>
      </c>
      <c r="G187" s="63">
        <v>37455</v>
      </c>
      <c r="H187" s="64" t="s">
        <v>560</v>
      </c>
      <c r="I187" s="64"/>
      <c r="J187" s="96">
        <v>2</v>
      </c>
      <c r="K187" s="23"/>
      <c r="L187" s="23"/>
      <c r="M187" s="35"/>
      <c r="N187" s="23"/>
      <c r="O187" s="23"/>
      <c r="P187" s="23"/>
      <c r="Q187" s="23"/>
      <c r="R187" s="23"/>
      <c r="S187" s="23"/>
      <c r="T187" s="23"/>
      <c r="U187" s="23"/>
      <c r="V187" s="31" t="s">
        <v>121</v>
      </c>
      <c r="W187" s="23"/>
      <c r="X187" s="23">
        <v>2</v>
      </c>
      <c r="Y187" s="23">
        <v>0.4</v>
      </c>
      <c r="Z187" s="23"/>
      <c r="AA187" s="117">
        <v>1.2</v>
      </c>
      <c r="AB187" s="61">
        <v>72</v>
      </c>
      <c r="AC187" s="61">
        <v>66</v>
      </c>
      <c r="AD187" s="61"/>
      <c r="AE187" s="61"/>
      <c r="AF187" s="61"/>
      <c r="AG187" s="61"/>
      <c r="AH187" s="61"/>
      <c r="AI187" s="23">
        <v>1</v>
      </c>
      <c r="AJ187" s="23"/>
      <c r="AK187" s="23"/>
      <c r="AL187" s="23">
        <v>3</v>
      </c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31" t="str">
        <f t="shared" si="40"/>
        <v>×</v>
      </c>
      <c r="BC187" s="31" t="str">
        <f t="shared" si="41"/>
        <v>×</v>
      </c>
      <c r="BD187" s="114" t="s">
        <v>454</v>
      </c>
      <c r="BE187" s="114" t="s">
        <v>454</v>
      </c>
      <c r="BF187" s="33" t="s">
        <v>53</v>
      </c>
      <c r="BH187" s="26">
        <f t="shared" si="46"/>
        <v>1</v>
      </c>
      <c r="BI187" s="26">
        <f t="shared" si="47"/>
        <v>0</v>
      </c>
      <c r="BJ187" s="26">
        <f t="shared" si="48"/>
        <v>0</v>
      </c>
      <c r="BK187" s="26">
        <f t="shared" si="49"/>
        <v>0</v>
      </c>
    </row>
    <row r="188" spans="1:63" s="53" customFormat="1" ht="24" customHeight="1">
      <c r="A188" s="19">
        <v>28</v>
      </c>
      <c r="B188" s="19">
        <v>211</v>
      </c>
      <c r="C188" s="20">
        <v>163</v>
      </c>
      <c r="D188" s="56" t="s">
        <v>617</v>
      </c>
      <c r="E188" s="29">
        <v>38153</v>
      </c>
      <c r="F188" s="60" t="s">
        <v>379</v>
      </c>
      <c r="G188" s="63">
        <v>37685</v>
      </c>
      <c r="H188" s="64" t="s">
        <v>321</v>
      </c>
      <c r="I188" s="64"/>
      <c r="J188" s="96">
        <v>4</v>
      </c>
      <c r="K188" s="23"/>
      <c r="L188" s="23"/>
      <c r="M188" s="35"/>
      <c r="N188" s="23"/>
      <c r="O188" s="23"/>
      <c r="P188" s="23"/>
      <c r="Q188" s="23"/>
      <c r="R188" s="23"/>
      <c r="S188" s="23"/>
      <c r="T188" s="23"/>
      <c r="U188" s="23"/>
      <c r="V188" s="31" t="s">
        <v>364</v>
      </c>
      <c r="W188" s="23"/>
      <c r="X188" s="23">
        <v>5</v>
      </c>
      <c r="Y188" s="23">
        <v>5</v>
      </c>
      <c r="Z188" s="23"/>
      <c r="AA188" s="117">
        <v>1.5</v>
      </c>
      <c r="AB188" s="61">
        <v>56</v>
      </c>
      <c r="AC188" s="61">
        <v>49</v>
      </c>
      <c r="AD188" s="61"/>
      <c r="AE188" s="61"/>
      <c r="AF188" s="61"/>
      <c r="AG188" s="61"/>
      <c r="AH188" s="61"/>
      <c r="AI188" s="23">
        <v>1</v>
      </c>
      <c r="AJ188" s="23"/>
      <c r="AK188" s="23"/>
      <c r="AL188" s="23">
        <v>2</v>
      </c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31" t="str">
        <f t="shared" si="40"/>
        <v>○</v>
      </c>
      <c r="BC188" s="31" t="str">
        <f t="shared" si="41"/>
        <v>○</v>
      </c>
      <c r="BD188" s="114" t="str">
        <f>IF(AB188&lt;=75.4,"○","×")</f>
        <v>○</v>
      </c>
      <c r="BE188" s="114" t="str">
        <f>IF(AC188&lt;=70.4,"○","×")</f>
        <v>○</v>
      </c>
      <c r="BF188" s="33" t="s">
        <v>212</v>
      </c>
      <c r="BH188" s="26">
        <f t="shared" si="46"/>
        <v>0</v>
      </c>
      <c r="BI188" s="26">
        <f t="shared" si="47"/>
        <v>0</v>
      </c>
      <c r="BJ188" s="26">
        <f t="shared" si="48"/>
        <v>0</v>
      </c>
      <c r="BK188" s="26">
        <f t="shared" si="49"/>
        <v>1</v>
      </c>
    </row>
    <row r="189" spans="1:63" s="53" customFormat="1" ht="24" customHeight="1">
      <c r="A189" s="19">
        <v>28</v>
      </c>
      <c r="B189" s="19">
        <v>211</v>
      </c>
      <c r="C189" s="20">
        <v>164</v>
      </c>
      <c r="D189" s="56" t="s">
        <v>561</v>
      </c>
      <c r="E189" s="29">
        <v>38341</v>
      </c>
      <c r="F189" s="60" t="s">
        <v>223</v>
      </c>
      <c r="G189" s="63">
        <v>37442</v>
      </c>
      <c r="H189" s="64" t="s">
        <v>562</v>
      </c>
      <c r="I189" s="64">
        <v>16</v>
      </c>
      <c r="J189" s="96">
        <v>2</v>
      </c>
      <c r="K189" s="23">
        <v>4</v>
      </c>
      <c r="L189" s="23">
        <v>28214</v>
      </c>
      <c r="M189" s="35">
        <v>449</v>
      </c>
      <c r="N189" s="23"/>
      <c r="O189" s="23"/>
      <c r="P189" s="23"/>
      <c r="Q189" s="23"/>
      <c r="R189" s="23"/>
      <c r="S189" s="23">
        <v>2</v>
      </c>
      <c r="T189" s="23"/>
      <c r="U189" s="23">
        <v>1</v>
      </c>
      <c r="V189" s="31" t="s">
        <v>121</v>
      </c>
      <c r="W189" s="23">
        <v>1</v>
      </c>
      <c r="X189" s="99">
        <v>2.9</v>
      </c>
      <c r="Y189" s="23">
        <v>0.3</v>
      </c>
      <c r="Z189" s="23"/>
      <c r="AA189" s="117">
        <v>1.2</v>
      </c>
      <c r="AB189" s="61">
        <v>72</v>
      </c>
      <c r="AC189" s="61">
        <v>67</v>
      </c>
      <c r="AD189" s="61"/>
      <c r="AE189" s="61"/>
      <c r="AF189" s="61"/>
      <c r="AG189" s="61">
        <v>63</v>
      </c>
      <c r="AH189" s="61">
        <v>46</v>
      </c>
      <c r="AI189" s="23">
        <v>1</v>
      </c>
      <c r="AJ189" s="23">
        <v>0</v>
      </c>
      <c r="AK189" s="23">
        <v>0</v>
      </c>
      <c r="AL189" s="23">
        <v>3</v>
      </c>
      <c r="AM189" s="23">
        <v>0</v>
      </c>
      <c r="AN189" s="23">
        <v>4</v>
      </c>
      <c r="AO189" s="23">
        <v>3</v>
      </c>
      <c r="AP189" s="23">
        <v>1</v>
      </c>
      <c r="AQ189" s="23">
        <v>3</v>
      </c>
      <c r="AR189" s="23">
        <v>1</v>
      </c>
      <c r="AS189" s="23"/>
      <c r="AT189" s="23"/>
      <c r="AU189" s="23"/>
      <c r="AV189" s="23"/>
      <c r="AW189" s="23"/>
      <c r="AX189" s="23"/>
      <c r="AY189" s="23"/>
      <c r="AZ189" s="23"/>
      <c r="BA189" s="23"/>
      <c r="BB189" s="31" t="str">
        <f t="shared" si="40"/>
        <v>×</v>
      </c>
      <c r="BC189" s="31" t="str">
        <f t="shared" si="41"/>
        <v>×</v>
      </c>
      <c r="BD189" s="58" t="s">
        <v>2</v>
      </c>
      <c r="BE189" s="58" t="s">
        <v>2</v>
      </c>
      <c r="BF189" s="33" t="s">
        <v>372</v>
      </c>
      <c r="BH189" s="26">
        <f t="shared" si="46"/>
        <v>0</v>
      </c>
      <c r="BI189" s="26">
        <f t="shared" si="47"/>
        <v>0</v>
      </c>
      <c r="BJ189" s="26">
        <f t="shared" si="48"/>
        <v>0</v>
      </c>
      <c r="BK189" s="26">
        <f t="shared" si="49"/>
        <v>1</v>
      </c>
    </row>
    <row r="190" spans="1:63" s="53" customFormat="1" ht="24" customHeight="1">
      <c r="A190" s="19">
        <v>28</v>
      </c>
      <c r="B190" s="19">
        <v>211</v>
      </c>
      <c r="C190" s="20">
        <v>165</v>
      </c>
      <c r="D190" s="56" t="s">
        <v>563</v>
      </c>
      <c r="E190" s="29">
        <v>38341</v>
      </c>
      <c r="F190" s="60" t="s">
        <v>223</v>
      </c>
      <c r="G190" s="63">
        <v>37443</v>
      </c>
      <c r="H190" s="64" t="s">
        <v>615</v>
      </c>
      <c r="I190" s="64"/>
      <c r="J190" s="96">
        <v>6</v>
      </c>
      <c r="K190" s="23"/>
      <c r="L190" s="23"/>
      <c r="M190" s="35"/>
      <c r="N190" s="23"/>
      <c r="O190" s="23"/>
      <c r="P190" s="23"/>
      <c r="Q190" s="23"/>
      <c r="R190" s="23"/>
      <c r="S190" s="23"/>
      <c r="T190" s="23"/>
      <c r="U190" s="23"/>
      <c r="V190" s="31" t="s">
        <v>529</v>
      </c>
      <c r="W190" s="23"/>
      <c r="X190" s="99">
        <v>3.4</v>
      </c>
      <c r="Y190" s="23">
        <v>0</v>
      </c>
      <c r="Z190" s="23"/>
      <c r="AA190" s="117">
        <v>1.2</v>
      </c>
      <c r="AB190" s="61">
        <v>75</v>
      </c>
      <c r="AC190" s="61">
        <v>73</v>
      </c>
      <c r="AD190" s="61"/>
      <c r="AE190" s="61"/>
      <c r="AF190" s="61"/>
      <c r="AG190" s="61"/>
      <c r="AH190" s="61"/>
      <c r="AI190" s="23">
        <v>1</v>
      </c>
      <c r="AJ190" s="23"/>
      <c r="AK190" s="23"/>
      <c r="AL190" s="23">
        <v>3</v>
      </c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31" t="str">
        <f t="shared" si="40"/>
        <v>×</v>
      </c>
      <c r="BC190" s="31" t="str">
        <f t="shared" si="41"/>
        <v>×</v>
      </c>
      <c r="BD190" s="58" t="s">
        <v>2</v>
      </c>
      <c r="BE190" s="58" t="s">
        <v>2</v>
      </c>
      <c r="BF190" s="33" t="s">
        <v>372</v>
      </c>
      <c r="BH190" s="26" t="e">
        <f>IF(AND(#REF!="○",#REF!="○"),1,0)</f>
        <v>#REF!</v>
      </c>
      <c r="BI190" s="26" t="e">
        <f>IF(AND(#REF!="○",#REF!="×"),1,0)</f>
        <v>#REF!</v>
      </c>
      <c r="BJ190" s="26" t="e">
        <f>IF(AND(#REF!="×",#REF!="○"),1,0)</f>
        <v>#REF!</v>
      </c>
      <c r="BK190" s="26" t="e">
        <f>IF(AND(#REF!="×",#REF!="×"),1,0)</f>
        <v>#REF!</v>
      </c>
    </row>
    <row r="191" spans="1:63" s="53" customFormat="1" ht="24" customHeight="1">
      <c r="A191" s="19">
        <v>28</v>
      </c>
      <c r="B191" s="19">
        <v>211</v>
      </c>
      <c r="C191" s="20">
        <v>166</v>
      </c>
      <c r="D191" s="56" t="s">
        <v>564</v>
      </c>
      <c r="E191" s="29">
        <v>38336</v>
      </c>
      <c r="F191" s="60" t="s">
        <v>409</v>
      </c>
      <c r="G191" s="63"/>
      <c r="H191" s="64" t="s">
        <v>615</v>
      </c>
      <c r="I191" s="64"/>
      <c r="J191" s="96">
        <v>6</v>
      </c>
      <c r="K191" s="23"/>
      <c r="L191" s="23"/>
      <c r="M191" s="35"/>
      <c r="N191" s="23"/>
      <c r="O191" s="23"/>
      <c r="P191" s="23"/>
      <c r="Q191" s="23"/>
      <c r="R191" s="23"/>
      <c r="S191" s="23"/>
      <c r="T191" s="23"/>
      <c r="U191" s="23"/>
      <c r="V191" s="31" t="s">
        <v>523</v>
      </c>
      <c r="W191" s="23"/>
      <c r="X191" s="99">
        <v>16.9</v>
      </c>
      <c r="Y191" s="23">
        <v>16.9</v>
      </c>
      <c r="Z191" s="23"/>
      <c r="AA191" s="117">
        <v>1.2</v>
      </c>
      <c r="AB191" s="61">
        <v>61</v>
      </c>
      <c r="AC191" s="61">
        <v>60</v>
      </c>
      <c r="AD191" s="61"/>
      <c r="AE191" s="61"/>
      <c r="AF191" s="61"/>
      <c r="AG191" s="61"/>
      <c r="AH191" s="61"/>
      <c r="AI191" s="23">
        <v>4</v>
      </c>
      <c r="AJ191" s="23"/>
      <c r="AK191" s="23"/>
      <c r="AL191" s="23">
        <v>1</v>
      </c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31" t="str">
        <f t="shared" si="40"/>
        <v>○</v>
      </c>
      <c r="BC191" s="31" t="str">
        <f t="shared" si="41"/>
        <v>○</v>
      </c>
      <c r="BD191" s="58" t="s">
        <v>2</v>
      </c>
      <c r="BE191" s="58" t="s">
        <v>2</v>
      </c>
      <c r="BF191" s="33" t="s">
        <v>372</v>
      </c>
      <c r="BH191" s="26">
        <f aca="true" t="shared" si="50" ref="BH191:BH201">IF(AND(BB180="○",BC180="○"),1,0)</f>
        <v>1</v>
      </c>
      <c r="BI191" s="26">
        <f aca="true" t="shared" si="51" ref="BI191:BI201">IF(AND(BB180="○",BC180="×"),1,0)</f>
        <v>0</v>
      </c>
      <c r="BJ191" s="26">
        <f aca="true" t="shared" si="52" ref="BJ191:BJ201">IF(AND(BB180="×",BC180="○"),1,0)</f>
        <v>0</v>
      </c>
      <c r="BK191" s="26">
        <f aca="true" t="shared" si="53" ref="BK191:BK201">IF(AND(BB180="×",BC180="×"),1,0)</f>
        <v>0</v>
      </c>
    </row>
    <row r="192" spans="1:63" s="53" customFormat="1" ht="24" customHeight="1">
      <c r="A192" s="19">
        <v>28</v>
      </c>
      <c r="B192" s="19">
        <v>214</v>
      </c>
      <c r="C192" s="20"/>
      <c r="D192" s="28" t="s">
        <v>430</v>
      </c>
      <c r="E192" s="29">
        <v>38315</v>
      </c>
      <c r="F192" s="60" t="s">
        <v>549</v>
      </c>
      <c r="G192" s="63">
        <v>37603</v>
      </c>
      <c r="H192" s="64" t="s">
        <v>658</v>
      </c>
      <c r="I192" s="64"/>
      <c r="J192" s="36">
        <v>2</v>
      </c>
      <c r="K192" s="23">
        <v>3</v>
      </c>
      <c r="L192" s="23"/>
      <c r="M192" s="23"/>
      <c r="N192" s="23"/>
      <c r="O192" s="23"/>
      <c r="P192" s="23"/>
      <c r="Q192" s="23"/>
      <c r="R192" s="23"/>
      <c r="S192" s="23">
        <v>2</v>
      </c>
      <c r="T192" s="23"/>
      <c r="U192" s="23">
        <v>3</v>
      </c>
      <c r="V192" s="31" t="s">
        <v>270</v>
      </c>
      <c r="W192" s="23">
        <v>1</v>
      </c>
      <c r="X192" s="23">
        <v>4</v>
      </c>
      <c r="Y192" s="23">
        <v>3</v>
      </c>
      <c r="Z192" s="23">
        <v>100</v>
      </c>
      <c r="AA192" s="117">
        <v>1.5</v>
      </c>
      <c r="AB192" s="61">
        <v>72</v>
      </c>
      <c r="AC192" s="61">
        <v>68</v>
      </c>
      <c r="AD192" s="61"/>
      <c r="AE192" s="61"/>
      <c r="AF192" s="61"/>
      <c r="AG192" s="61">
        <v>66</v>
      </c>
      <c r="AH192" s="61">
        <v>56</v>
      </c>
      <c r="AI192" s="23">
        <v>1</v>
      </c>
      <c r="AJ192" s="23">
        <v>0</v>
      </c>
      <c r="AK192" s="23">
        <v>0</v>
      </c>
      <c r="AL192" s="23">
        <v>7</v>
      </c>
      <c r="AM192" s="23">
        <v>0</v>
      </c>
      <c r="AN192" s="23">
        <v>4</v>
      </c>
      <c r="AO192" s="23">
        <v>5</v>
      </c>
      <c r="AP192" s="23">
        <v>2</v>
      </c>
      <c r="AQ192" s="23">
        <v>20</v>
      </c>
      <c r="AR192" s="23">
        <v>1</v>
      </c>
      <c r="AS192" s="23"/>
      <c r="AT192" s="23"/>
      <c r="AU192" s="23"/>
      <c r="AV192" s="23"/>
      <c r="AW192" s="23"/>
      <c r="AX192" s="23"/>
      <c r="AY192" s="23"/>
      <c r="AZ192" s="23"/>
      <c r="BA192" s="23"/>
      <c r="BB192" s="31" t="str">
        <f t="shared" si="40"/>
        <v>×</v>
      </c>
      <c r="BC192" s="31" t="str">
        <f t="shared" si="41"/>
        <v>×</v>
      </c>
      <c r="BD192" s="114" t="str">
        <f>IF(AB192&lt;=75.4,"○","×")</f>
        <v>○</v>
      </c>
      <c r="BE192" s="114" t="str">
        <f>IF(AC192&lt;=70.4,"○","×")</f>
        <v>○</v>
      </c>
      <c r="BF192" s="33" t="s">
        <v>212</v>
      </c>
      <c r="BH192" s="26">
        <f t="shared" si="50"/>
        <v>0</v>
      </c>
      <c r="BI192" s="26">
        <f t="shared" si="51"/>
        <v>0</v>
      </c>
      <c r="BJ192" s="26">
        <f t="shared" si="52"/>
        <v>0</v>
      </c>
      <c r="BK192" s="26">
        <f t="shared" si="53"/>
        <v>1</v>
      </c>
    </row>
    <row r="193" spans="1:63" s="53" customFormat="1" ht="24" customHeight="1">
      <c r="A193" s="19">
        <v>28</v>
      </c>
      <c r="B193" s="19">
        <v>214</v>
      </c>
      <c r="C193" s="20">
        <v>168</v>
      </c>
      <c r="D193" s="56" t="s">
        <v>286</v>
      </c>
      <c r="E193" s="29">
        <v>38369</v>
      </c>
      <c r="F193" s="60" t="s">
        <v>218</v>
      </c>
      <c r="G193" s="63">
        <v>37593</v>
      </c>
      <c r="H193" s="64" t="s">
        <v>287</v>
      </c>
      <c r="I193" s="64">
        <v>20</v>
      </c>
      <c r="J193" s="96">
        <v>2</v>
      </c>
      <c r="K193" s="23">
        <v>4</v>
      </c>
      <c r="L193" s="23">
        <v>28215</v>
      </c>
      <c r="M193" s="35">
        <v>465</v>
      </c>
      <c r="N193" s="23"/>
      <c r="O193" s="23"/>
      <c r="P193" s="23"/>
      <c r="Q193" s="23"/>
      <c r="R193" s="23"/>
      <c r="S193" s="23">
        <v>2</v>
      </c>
      <c r="T193" s="23"/>
      <c r="U193" s="23">
        <v>1</v>
      </c>
      <c r="V193" s="31" t="s">
        <v>285</v>
      </c>
      <c r="W193" s="23">
        <v>1</v>
      </c>
      <c r="X193" s="23">
        <v>0</v>
      </c>
      <c r="Y193" s="23">
        <v>0</v>
      </c>
      <c r="Z193" s="23">
        <v>3</v>
      </c>
      <c r="AA193" s="117">
        <v>1.5</v>
      </c>
      <c r="AB193" s="61">
        <v>65</v>
      </c>
      <c r="AC193" s="61">
        <v>59</v>
      </c>
      <c r="AD193" s="61"/>
      <c r="AE193" s="61"/>
      <c r="AF193" s="61"/>
      <c r="AG193" s="61">
        <v>58</v>
      </c>
      <c r="AH193" s="61">
        <v>37</v>
      </c>
      <c r="AI193" s="23">
        <v>1</v>
      </c>
      <c r="AJ193" s="23">
        <v>0</v>
      </c>
      <c r="AK193" s="23">
        <v>0</v>
      </c>
      <c r="AL193" s="23">
        <v>3</v>
      </c>
      <c r="AM193" s="23">
        <v>0</v>
      </c>
      <c r="AN193" s="23">
        <v>4</v>
      </c>
      <c r="AO193" s="23">
        <v>3</v>
      </c>
      <c r="AP193" s="23">
        <v>1</v>
      </c>
      <c r="AQ193" s="23">
        <v>3</v>
      </c>
      <c r="AR193" s="23">
        <v>1</v>
      </c>
      <c r="AS193" s="23"/>
      <c r="AT193" s="23"/>
      <c r="AU193" s="23"/>
      <c r="AV193" s="23"/>
      <c r="AW193" s="23"/>
      <c r="AX193" s="23"/>
      <c r="AY193" s="23"/>
      <c r="AZ193" s="23"/>
      <c r="BA193" s="23"/>
      <c r="BB193" s="31" t="str">
        <f t="shared" si="40"/>
        <v>○</v>
      </c>
      <c r="BC193" s="31" t="str">
        <f t="shared" si="41"/>
        <v>○</v>
      </c>
      <c r="BD193" s="58" t="s">
        <v>2</v>
      </c>
      <c r="BE193" s="58" t="s">
        <v>2</v>
      </c>
      <c r="BF193" s="33" t="s">
        <v>212</v>
      </c>
      <c r="BH193" s="26">
        <f t="shared" si="50"/>
        <v>0</v>
      </c>
      <c r="BI193" s="26">
        <f t="shared" si="51"/>
        <v>0</v>
      </c>
      <c r="BJ193" s="26">
        <f t="shared" si="52"/>
        <v>0</v>
      </c>
      <c r="BK193" s="26">
        <f t="shared" si="53"/>
        <v>1</v>
      </c>
    </row>
    <row r="194" spans="1:63" s="53" customFormat="1" ht="24" customHeight="1">
      <c r="A194" s="19">
        <v>28</v>
      </c>
      <c r="B194" s="19">
        <v>214</v>
      </c>
      <c r="C194" s="20"/>
      <c r="D194" s="56" t="s">
        <v>288</v>
      </c>
      <c r="E194" s="29">
        <v>38369</v>
      </c>
      <c r="F194" s="60" t="s">
        <v>218</v>
      </c>
      <c r="G194" s="63">
        <v>37593</v>
      </c>
      <c r="H194" s="64" t="s">
        <v>289</v>
      </c>
      <c r="I194" s="64">
        <v>22</v>
      </c>
      <c r="J194" s="96">
        <v>2</v>
      </c>
      <c r="K194" s="23">
        <v>4</v>
      </c>
      <c r="L194" s="23">
        <v>28215</v>
      </c>
      <c r="M194" s="35">
        <v>467</v>
      </c>
      <c r="N194" s="23"/>
      <c r="O194" s="23"/>
      <c r="P194" s="23"/>
      <c r="Q194" s="23"/>
      <c r="R194" s="23"/>
      <c r="S194" s="23">
        <v>2</v>
      </c>
      <c r="T194" s="23"/>
      <c r="U194" s="23">
        <v>1</v>
      </c>
      <c r="V194" s="31" t="s">
        <v>285</v>
      </c>
      <c r="W194" s="23">
        <v>1</v>
      </c>
      <c r="X194" s="23">
        <v>2</v>
      </c>
      <c r="Y194" s="23">
        <v>0</v>
      </c>
      <c r="Z194" s="23"/>
      <c r="AA194" s="117">
        <v>1.5</v>
      </c>
      <c r="AB194" s="61">
        <v>73</v>
      </c>
      <c r="AC194" s="61">
        <v>67</v>
      </c>
      <c r="AD194" s="61"/>
      <c r="AE194" s="61"/>
      <c r="AF194" s="61"/>
      <c r="AG194" s="61">
        <v>66</v>
      </c>
      <c r="AH194" s="61">
        <v>45</v>
      </c>
      <c r="AI194" s="23">
        <v>1</v>
      </c>
      <c r="AJ194" s="23">
        <v>0</v>
      </c>
      <c r="AK194" s="23">
        <v>0</v>
      </c>
      <c r="AL194" s="23">
        <v>7</v>
      </c>
      <c r="AM194" s="23">
        <v>0</v>
      </c>
      <c r="AN194" s="23">
        <v>4</v>
      </c>
      <c r="AO194" s="23">
        <v>3</v>
      </c>
      <c r="AP194" s="23">
        <v>1</v>
      </c>
      <c r="AQ194" s="23">
        <v>3</v>
      </c>
      <c r="AR194" s="23">
        <v>1</v>
      </c>
      <c r="AS194" s="23"/>
      <c r="AT194" s="23"/>
      <c r="AU194" s="23"/>
      <c r="AV194" s="23"/>
      <c r="AW194" s="23"/>
      <c r="AX194" s="23"/>
      <c r="AY194" s="23"/>
      <c r="AZ194" s="23"/>
      <c r="BA194" s="23"/>
      <c r="BB194" s="31" t="str">
        <f t="shared" si="40"/>
        <v>×</v>
      </c>
      <c r="BC194" s="31" t="str">
        <f t="shared" si="41"/>
        <v>×</v>
      </c>
      <c r="BD194" s="58" t="s">
        <v>2</v>
      </c>
      <c r="BE194" s="58" t="s">
        <v>2</v>
      </c>
      <c r="BF194" s="33" t="s">
        <v>212</v>
      </c>
      <c r="BH194" s="26">
        <f t="shared" si="50"/>
        <v>0</v>
      </c>
      <c r="BI194" s="26">
        <f t="shared" si="51"/>
        <v>0</v>
      </c>
      <c r="BJ194" s="26">
        <f t="shared" si="52"/>
        <v>0</v>
      </c>
      <c r="BK194" s="26">
        <f t="shared" si="53"/>
        <v>1</v>
      </c>
    </row>
    <row r="195" spans="1:63" s="53" customFormat="1" ht="24" customHeight="1">
      <c r="A195" s="19">
        <v>28</v>
      </c>
      <c r="B195" s="19">
        <v>214</v>
      </c>
      <c r="C195" s="20"/>
      <c r="D195" s="56" t="s">
        <v>290</v>
      </c>
      <c r="E195" s="29">
        <v>38369</v>
      </c>
      <c r="F195" s="60" t="s">
        <v>218</v>
      </c>
      <c r="G195" s="63">
        <v>37593</v>
      </c>
      <c r="H195" s="64" t="s">
        <v>291</v>
      </c>
      <c r="I195" s="64">
        <v>38</v>
      </c>
      <c r="J195" s="96">
        <v>2</v>
      </c>
      <c r="K195" s="23">
        <v>4</v>
      </c>
      <c r="L195" s="23">
        <v>28215</v>
      </c>
      <c r="M195" s="35">
        <v>514</v>
      </c>
      <c r="N195" s="23"/>
      <c r="O195" s="23"/>
      <c r="P195" s="23"/>
      <c r="Q195" s="23"/>
      <c r="R195" s="23"/>
      <c r="S195" s="23">
        <v>2</v>
      </c>
      <c r="T195" s="23"/>
      <c r="U195" s="23">
        <v>1</v>
      </c>
      <c r="V195" s="31" t="s">
        <v>285</v>
      </c>
      <c r="W195" s="23">
        <v>1</v>
      </c>
      <c r="X195" s="23">
        <v>0.4</v>
      </c>
      <c r="Y195" s="23">
        <v>0</v>
      </c>
      <c r="Z195" s="23">
        <v>1</v>
      </c>
      <c r="AA195" s="117">
        <v>1.5</v>
      </c>
      <c r="AB195" s="61">
        <v>73</v>
      </c>
      <c r="AC195" s="61">
        <v>72</v>
      </c>
      <c r="AD195" s="61"/>
      <c r="AE195" s="61"/>
      <c r="AF195" s="61"/>
      <c r="AG195" s="61">
        <v>69</v>
      </c>
      <c r="AH195" s="61">
        <v>53</v>
      </c>
      <c r="AI195" s="23">
        <v>1</v>
      </c>
      <c r="AJ195" s="23">
        <v>0</v>
      </c>
      <c r="AK195" s="23">
        <v>0</v>
      </c>
      <c r="AL195" s="23">
        <v>3</v>
      </c>
      <c r="AM195" s="23">
        <v>0</v>
      </c>
      <c r="AN195" s="23">
        <v>4</v>
      </c>
      <c r="AO195" s="23">
        <v>3</v>
      </c>
      <c r="AP195" s="23">
        <v>1</v>
      </c>
      <c r="AQ195" s="23">
        <v>3</v>
      </c>
      <c r="AR195" s="23">
        <v>1</v>
      </c>
      <c r="AS195" s="23"/>
      <c r="AT195" s="23"/>
      <c r="AU195" s="23"/>
      <c r="AV195" s="23"/>
      <c r="AW195" s="23"/>
      <c r="AX195" s="23"/>
      <c r="AY195" s="23"/>
      <c r="AZ195" s="23"/>
      <c r="BA195" s="23"/>
      <c r="BB195" s="31" t="str">
        <f t="shared" si="40"/>
        <v>×</v>
      </c>
      <c r="BC195" s="31" t="str">
        <f t="shared" si="41"/>
        <v>×</v>
      </c>
      <c r="BD195" s="58" t="s">
        <v>2</v>
      </c>
      <c r="BE195" s="58" t="s">
        <v>2</v>
      </c>
      <c r="BF195" s="33" t="s">
        <v>212</v>
      </c>
      <c r="BH195" s="26">
        <f t="shared" si="50"/>
        <v>1</v>
      </c>
      <c r="BI195" s="26">
        <f t="shared" si="51"/>
        <v>0</v>
      </c>
      <c r="BJ195" s="26">
        <f t="shared" si="52"/>
        <v>0</v>
      </c>
      <c r="BK195" s="26">
        <f t="shared" si="53"/>
        <v>0</v>
      </c>
    </row>
    <row r="196" spans="1:63" s="53" customFormat="1" ht="33.75" customHeight="1">
      <c r="A196" s="19">
        <v>28</v>
      </c>
      <c r="B196" s="19">
        <v>214</v>
      </c>
      <c r="C196" s="20">
        <v>167</v>
      </c>
      <c r="D196" s="28" t="s">
        <v>500</v>
      </c>
      <c r="E196" s="29">
        <v>38096</v>
      </c>
      <c r="F196" s="60" t="s">
        <v>379</v>
      </c>
      <c r="G196" s="63">
        <v>37372</v>
      </c>
      <c r="H196" s="22" t="s">
        <v>659</v>
      </c>
      <c r="I196" s="22"/>
      <c r="J196" s="34" t="s">
        <v>493</v>
      </c>
      <c r="K196" s="23">
        <v>3</v>
      </c>
      <c r="L196" s="23">
        <v>28216</v>
      </c>
      <c r="M196" s="23">
        <v>1114</v>
      </c>
      <c r="N196" s="23" t="s">
        <v>54</v>
      </c>
      <c r="O196" s="23">
        <v>5</v>
      </c>
      <c r="P196" s="23">
        <v>3</v>
      </c>
      <c r="Q196" s="23">
        <v>216</v>
      </c>
      <c r="R196" s="23">
        <v>113</v>
      </c>
      <c r="S196" s="23">
        <v>7</v>
      </c>
      <c r="T196" s="23"/>
      <c r="U196" s="23">
        <v>1</v>
      </c>
      <c r="V196" s="31" t="s">
        <v>1</v>
      </c>
      <c r="W196" s="23">
        <v>1</v>
      </c>
      <c r="X196" s="99" t="s">
        <v>685</v>
      </c>
      <c r="Y196" s="99">
        <v>1</v>
      </c>
      <c r="Z196" s="23">
        <v>6</v>
      </c>
      <c r="AA196" s="117">
        <v>2.2</v>
      </c>
      <c r="AB196" s="61">
        <v>69</v>
      </c>
      <c r="AC196" s="61">
        <v>66</v>
      </c>
      <c r="AD196" s="61"/>
      <c r="AE196" s="61"/>
      <c r="AF196" s="61"/>
      <c r="AG196" s="61">
        <v>69</v>
      </c>
      <c r="AH196" s="61">
        <v>68</v>
      </c>
      <c r="AI196" s="34" t="s">
        <v>495</v>
      </c>
      <c r="AJ196" s="23">
        <v>0</v>
      </c>
      <c r="AK196" s="23">
        <v>0</v>
      </c>
      <c r="AL196" s="23">
        <v>3</v>
      </c>
      <c r="AM196" s="23">
        <v>0</v>
      </c>
      <c r="AN196" s="23">
        <v>4</v>
      </c>
      <c r="AO196" s="23">
        <v>3</v>
      </c>
      <c r="AP196" s="23">
        <v>1</v>
      </c>
      <c r="AQ196" s="23">
        <v>3</v>
      </c>
      <c r="AR196" s="23">
        <v>2</v>
      </c>
      <c r="AS196" s="23"/>
      <c r="AT196" s="23"/>
      <c r="AU196" s="23"/>
      <c r="AV196" s="23"/>
      <c r="AW196" s="23"/>
      <c r="AX196" s="23"/>
      <c r="AY196" s="23"/>
      <c r="AZ196" s="23"/>
      <c r="BA196" s="24"/>
      <c r="BB196" s="31" t="str">
        <f t="shared" si="40"/>
        <v>○</v>
      </c>
      <c r="BC196" s="31" t="str">
        <f t="shared" si="41"/>
        <v>×</v>
      </c>
      <c r="BD196" s="114" t="str">
        <f>IF(AB196&lt;=75.4,"○","×")</f>
        <v>○</v>
      </c>
      <c r="BE196" s="114" t="str">
        <f>IF(AC196&lt;=70.4,"○","×")</f>
        <v>○</v>
      </c>
      <c r="BF196" s="33" t="s">
        <v>292</v>
      </c>
      <c r="BH196" s="26">
        <f t="shared" si="50"/>
        <v>0</v>
      </c>
      <c r="BI196" s="26">
        <f t="shared" si="51"/>
        <v>0</v>
      </c>
      <c r="BJ196" s="26">
        <f t="shared" si="52"/>
        <v>0</v>
      </c>
      <c r="BK196" s="26">
        <f t="shared" si="53"/>
        <v>1</v>
      </c>
    </row>
    <row r="197" spans="1:63" s="53" customFormat="1" ht="24" customHeight="1">
      <c r="A197" s="19">
        <v>28</v>
      </c>
      <c r="B197" s="19">
        <v>214</v>
      </c>
      <c r="C197" s="20"/>
      <c r="D197" s="28" t="s">
        <v>627</v>
      </c>
      <c r="E197" s="29">
        <v>38366</v>
      </c>
      <c r="F197" s="60" t="s">
        <v>385</v>
      </c>
      <c r="G197" s="63">
        <v>37372</v>
      </c>
      <c r="H197" s="22" t="s">
        <v>660</v>
      </c>
      <c r="I197" s="22"/>
      <c r="J197" s="34">
        <v>2</v>
      </c>
      <c r="K197" s="23">
        <v>3</v>
      </c>
      <c r="L197" s="23">
        <v>28216</v>
      </c>
      <c r="M197" s="23">
        <v>1114</v>
      </c>
      <c r="N197" s="23" t="s">
        <v>54</v>
      </c>
      <c r="O197" s="23">
        <v>5</v>
      </c>
      <c r="P197" s="23">
        <v>3</v>
      </c>
      <c r="Q197" s="23">
        <v>216</v>
      </c>
      <c r="R197" s="23">
        <v>113</v>
      </c>
      <c r="S197" s="23">
        <v>7</v>
      </c>
      <c r="T197" s="23"/>
      <c r="U197" s="23">
        <v>1</v>
      </c>
      <c r="V197" s="31" t="s">
        <v>1</v>
      </c>
      <c r="W197" s="23">
        <v>1</v>
      </c>
      <c r="X197" s="99">
        <v>2</v>
      </c>
      <c r="Y197" s="99" t="s">
        <v>685</v>
      </c>
      <c r="Z197" s="23">
        <v>6</v>
      </c>
      <c r="AA197" s="117">
        <v>1.5</v>
      </c>
      <c r="AB197" s="61">
        <v>71</v>
      </c>
      <c r="AC197" s="61">
        <v>68</v>
      </c>
      <c r="AD197" s="61"/>
      <c r="AE197" s="61"/>
      <c r="AF197" s="61"/>
      <c r="AG197" s="61">
        <v>69</v>
      </c>
      <c r="AH197" s="61">
        <v>68</v>
      </c>
      <c r="AI197" s="34">
        <v>1</v>
      </c>
      <c r="AJ197" s="23">
        <v>0</v>
      </c>
      <c r="AK197" s="23">
        <v>0</v>
      </c>
      <c r="AL197" s="23">
        <v>3</v>
      </c>
      <c r="AM197" s="23">
        <v>0</v>
      </c>
      <c r="AN197" s="23">
        <v>4</v>
      </c>
      <c r="AO197" s="23">
        <v>3</v>
      </c>
      <c r="AP197" s="23">
        <v>1</v>
      </c>
      <c r="AQ197" s="23">
        <v>3</v>
      </c>
      <c r="AR197" s="23">
        <v>2</v>
      </c>
      <c r="AS197" s="23"/>
      <c r="AT197" s="23"/>
      <c r="AU197" s="23"/>
      <c r="AV197" s="23"/>
      <c r="AW197" s="23"/>
      <c r="AX197" s="23"/>
      <c r="AY197" s="23"/>
      <c r="AZ197" s="23"/>
      <c r="BA197" s="24"/>
      <c r="BB197" s="31" t="str">
        <f>IF(AB197&lt;=70.4,"○","×")</f>
        <v>×</v>
      </c>
      <c r="BC197" s="31" t="str">
        <f>IF(AC197&lt;=65.4,"○","×")</f>
        <v>×</v>
      </c>
      <c r="BD197" s="58" t="s">
        <v>2</v>
      </c>
      <c r="BE197" s="58" t="s">
        <v>2</v>
      </c>
      <c r="BF197" s="33" t="s">
        <v>212</v>
      </c>
      <c r="BH197" s="26">
        <f t="shared" si="50"/>
        <v>0</v>
      </c>
      <c r="BI197" s="26">
        <f t="shared" si="51"/>
        <v>1</v>
      </c>
      <c r="BJ197" s="26">
        <f t="shared" si="52"/>
        <v>0</v>
      </c>
      <c r="BK197" s="26">
        <f t="shared" si="53"/>
        <v>0</v>
      </c>
    </row>
    <row r="198" spans="1:63" s="53" customFormat="1" ht="33.75" customHeight="1">
      <c r="A198" s="19">
        <v>28</v>
      </c>
      <c r="B198" s="19">
        <v>214</v>
      </c>
      <c r="C198" s="20">
        <v>169</v>
      </c>
      <c r="D198" s="28" t="s">
        <v>501</v>
      </c>
      <c r="E198" s="29">
        <v>38127</v>
      </c>
      <c r="F198" s="60" t="s">
        <v>385</v>
      </c>
      <c r="G198" s="63">
        <v>37414</v>
      </c>
      <c r="H198" s="22" t="s">
        <v>661</v>
      </c>
      <c r="I198" s="22"/>
      <c r="J198" s="34" t="s">
        <v>494</v>
      </c>
      <c r="K198" s="23">
        <v>3</v>
      </c>
      <c r="L198" s="23">
        <v>28216</v>
      </c>
      <c r="M198" s="23">
        <v>223</v>
      </c>
      <c r="N198" s="23" t="s">
        <v>54</v>
      </c>
      <c r="O198" s="23">
        <v>4</v>
      </c>
      <c r="P198" s="23">
        <v>3</v>
      </c>
      <c r="Q198" s="23">
        <v>216</v>
      </c>
      <c r="R198" s="23">
        <v>113</v>
      </c>
      <c r="S198" s="23">
        <v>8</v>
      </c>
      <c r="T198" s="23"/>
      <c r="U198" s="23">
        <v>1</v>
      </c>
      <c r="V198" s="31" t="s">
        <v>1</v>
      </c>
      <c r="W198" s="23">
        <v>1</v>
      </c>
      <c r="X198" s="99" t="s">
        <v>684</v>
      </c>
      <c r="Y198" s="99">
        <v>1</v>
      </c>
      <c r="Z198" s="23">
        <v>19</v>
      </c>
      <c r="AA198" s="117">
        <v>1.4</v>
      </c>
      <c r="AB198" s="61">
        <v>70</v>
      </c>
      <c r="AC198" s="61">
        <v>65</v>
      </c>
      <c r="AD198" s="61"/>
      <c r="AE198" s="61"/>
      <c r="AF198" s="61"/>
      <c r="AG198" s="61">
        <v>66</v>
      </c>
      <c r="AH198" s="61">
        <v>58</v>
      </c>
      <c r="AI198" s="34" t="s">
        <v>495</v>
      </c>
      <c r="AJ198" s="23">
        <v>0</v>
      </c>
      <c r="AK198" s="23">
        <v>0</v>
      </c>
      <c r="AL198" s="23">
        <v>3</v>
      </c>
      <c r="AM198" s="23">
        <v>0</v>
      </c>
      <c r="AN198" s="23">
        <v>4</v>
      </c>
      <c r="AO198" s="23">
        <v>3</v>
      </c>
      <c r="AP198" s="23">
        <v>1</v>
      </c>
      <c r="AQ198" s="23">
        <v>3</v>
      </c>
      <c r="AR198" s="23">
        <v>2</v>
      </c>
      <c r="AS198" s="23"/>
      <c r="AT198" s="23"/>
      <c r="AU198" s="23"/>
      <c r="AV198" s="23"/>
      <c r="AW198" s="23"/>
      <c r="AX198" s="23"/>
      <c r="AY198" s="23"/>
      <c r="AZ198" s="23"/>
      <c r="BA198" s="23"/>
      <c r="BB198" s="31" t="str">
        <f t="shared" si="40"/>
        <v>○</v>
      </c>
      <c r="BC198" s="31" t="str">
        <f t="shared" si="41"/>
        <v>○</v>
      </c>
      <c r="BD198" s="114" t="str">
        <f>IF(AB198&lt;=75.4,"○","×")</f>
        <v>○</v>
      </c>
      <c r="BE198" s="114" t="str">
        <f>IF(AC198&lt;=70.4,"○","×")</f>
        <v>○</v>
      </c>
      <c r="BF198" s="33" t="s">
        <v>292</v>
      </c>
      <c r="BH198" s="26">
        <f t="shared" si="50"/>
        <v>0</v>
      </c>
      <c r="BI198" s="26">
        <f t="shared" si="51"/>
        <v>0</v>
      </c>
      <c r="BJ198" s="26">
        <f t="shared" si="52"/>
        <v>0</v>
      </c>
      <c r="BK198" s="26">
        <f t="shared" si="53"/>
        <v>1</v>
      </c>
    </row>
    <row r="199" spans="1:63" s="53" customFormat="1" ht="24" customHeight="1">
      <c r="A199" s="19">
        <v>28</v>
      </c>
      <c r="B199" s="19">
        <v>214</v>
      </c>
      <c r="C199" s="20">
        <v>170</v>
      </c>
      <c r="D199" s="56" t="s">
        <v>374</v>
      </c>
      <c r="E199" s="29">
        <v>38167</v>
      </c>
      <c r="F199" s="60" t="s">
        <v>408</v>
      </c>
      <c r="G199" s="63">
        <v>37434</v>
      </c>
      <c r="H199" s="64" t="s">
        <v>651</v>
      </c>
      <c r="I199" s="64"/>
      <c r="J199" s="96">
        <v>4</v>
      </c>
      <c r="K199" s="23">
        <v>3</v>
      </c>
      <c r="L199" s="23">
        <v>28216</v>
      </c>
      <c r="M199" s="35">
        <v>222</v>
      </c>
      <c r="N199" s="23"/>
      <c r="O199" s="23"/>
      <c r="P199" s="23"/>
      <c r="Q199" s="23"/>
      <c r="R199" s="23"/>
      <c r="S199" s="23">
        <v>4</v>
      </c>
      <c r="T199" s="23"/>
      <c r="U199" s="23">
        <v>1</v>
      </c>
      <c r="V199" s="31" t="s">
        <v>270</v>
      </c>
      <c r="W199" s="23">
        <v>1</v>
      </c>
      <c r="X199" s="23">
        <v>6.3</v>
      </c>
      <c r="Y199" s="23">
        <v>0</v>
      </c>
      <c r="Z199" s="23">
        <v>2</v>
      </c>
      <c r="AA199" s="117">
        <v>1.5</v>
      </c>
      <c r="AB199" s="61">
        <v>69</v>
      </c>
      <c r="AC199" s="61">
        <v>63</v>
      </c>
      <c r="AD199" s="61"/>
      <c r="AE199" s="61"/>
      <c r="AF199" s="61"/>
      <c r="AG199" s="61">
        <v>69</v>
      </c>
      <c r="AH199" s="61">
        <v>57</v>
      </c>
      <c r="AI199" s="23">
        <v>1</v>
      </c>
      <c r="AJ199" s="23">
        <v>0</v>
      </c>
      <c r="AK199" s="23">
        <v>0</v>
      </c>
      <c r="AL199" s="23">
        <v>3</v>
      </c>
      <c r="AM199" s="23">
        <v>0</v>
      </c>
      <c r="AN199" s="23">
        <v>4</v>
      </c>
      <c r="AO199" s="23">
        <v>3</v>
      </c>
      <c r="AP199" s="23">
        <v>1</v>
      </c>
      <c r="AQ199" s="23">
        <v>3</v>
      </c>
      <c r="AR199" s="23">
        <v>1</v>
      </c>
      <c r="AS199" s="23"/>
      <c r="AT199" s="23"/>
      <c r="AU199" s="23"/>
      <c r="AV199" s="23"/>
      <c r="AW199" s="23"/>
      <c r="AX199" s="23"/>
      <c r="AY199" s="23"/>
      <c r="AZ199" s="23"/>
      <c r="BA199" s="23"/>
      <c r="BB199" s="31" t="str">
        <f t="shared" si="40"/>
        <v>○</v>
      </c>
      <c r="BC199" s="31" t="str">
        <f t="shared" si="41"/>
        <v>○</v>
      </c>
      <c r="BD199" s="31" t="s">
        <v>2</v>
      </c>
      <c r="BE199" s="31" t="s">
        <v>2</v>
      </c>
      <c r="BF199" s="33" t="s">
        <v>212</v>
      </c>
      <c r="BH199" s="26">
        <f t="shared" si="50"/>
        <v>1</v>
      </c>
      <c r="BI199" s="26">
        <f t="shared" si="51"/>
        <v>0</v>
      </c>
      <c r="BJ199" s="26">
        <f t="shared" si="52"/>
        <v>0</v>
      </c>
      <c r="BK199" s="26">
        <f t="shared" si="53"/>
        <v>0</v>
      </c>
    </row>
    <row r="200" spans="1:63" s="53" customFormat="1" ht="24" customHeight="1">
      <c r="A200" s="19">
        <v>28</v>
      </c>
      <c r="B200" s="19">
        <v>214</v>
      </c>
      <c r="C200" s="20">
        <v>171</v>
      </c>
      <c r="D200" s="28" t="s">
        <v>502</v>
      </c>
      <c r="E200" s="29">
        <v>38117</v>
      </c>
      <c r="F200" s="60" t="s">
        <v>226</v>
      </c>
      <c r="G200" s="63">
        <v>37393</v>
      </c>
      <c r="H200" s="23" t="s">
        <v>651</v>
      </c>
      <c r="I200" s="23"/>
      <c r="J200" s="36">
        <v>6</v>
      </c>
      <c r="K200" s="23">
        <v>3</v>
      </c>
      <c r="L200" s="23">
        <v>28216</v>
      </c>
      <c r="M200" s="23">
        <v>222</v>
      </c>
      <c r="N200" s="23"/>
      <c r="O200" s="23"/>
      <c r="P200" s="23"/>
      <c r="Q200" s="23"/>
      <c r="R200" s="23"/>
      <c r="S200" s="23">
        <v>6</v>
      </c>
      <c r="T200" s="23"/>
      <c r="U200" s="23">
        <v>1</v>
      </c>
      <c r="V200" s="31" t="s">
        <v>1</v>
      </c>
      <c r="W200" s="23">
        <v>1</v>
      </c>
      <c r="X200" s="99" t="s">
        <v>682</v>
      </c>
      <c r="Y200" s="23">
        <v>1.4</v>
      </c>
      <c r="Z200" s="23">
        <v>4</v>
      </c>
      <c r="AA200" s="117">
        <v>1.4</v>
      </c>
      <c r="AB200" s="61">
        <v>70</v>
      </c>
      <c r="AC200" s="61">
        <v>64</v>
      </c>
      <c r="AD200" s="61"/>
      <c r="AE200" s="61"/>
      <c r="AF200" s="61"/>
      <c r="AG200" s="61">
        <v>68</v>
      </c>
      <c r="AH200" s="61">
        <v>51</v>
      </c>
      <c r="AI200" s="23">
        <v>1</v>
      </c>
      <c r="AJ200" s="23">
        <v>0</v>
      </c>
      <c r="AK200" s="23">
        <v>2</v>
      </c>
      <c r="AL200" s="23">
        <v>3</v>
      </c>
      <c r="AM200" s="23">
        <v>0</v>
      </c>
      <c r="AN200" s="23">
        <v>4</v>
      </c>
      <c r="AO200" s="23">
        <v>3</v>
      </c>
      <c r="AP200" s="23">
        <v>1</v>
      </c>
      <c r="AQ200" s="23">
        <v>3</v>
      </c>
      <c r="AR200" s="23">
        <v>2</v>
      </c>
      <c r="AS200" s="23"/>
      <c r="AT200" s="23"/>
      <c r="AU200" s="23"/>
      <c r="AV200" s="23"/>
      <c r="AW200" s="23"/>
      <c r="AX200" s="23"/>
      <c r="AY200" s="23"/>
      <c r="AZ200" s="23"/>
      <c r="BA200" s="23"/>
      <c r="BB200" s="31" t="str">
        <f t="shared" si="40"/>
        <v>○</v>
      </c>
      <c r="BC200" s="31" t="str">
        <f t="shared" si="41"/>
        <v>○</v>
      </c>
      <c r="BD200" s="114" t="str">
        <f>IF(AB200&lt;=75.4,"○","×")</f>
        <v>○</v>
      </c>
      <c r="BE200" s="114" t="str">
        <f>IF(AC200&lt;=70.4,"○","×")</f>
        <v>○</v>
      </c>
      <c r="BF200" s="33" t="s">
        <v>292</v>
      </c>
      <c r="BH200" s="26">
        <f t="shared" si="50"/>
        <v>0</v>
      </c>
      <c r="BI200" s="26">
        <f t="shared" si="51"/>
        <v>0</v>
      </c>
      <c r="BJ200" s="26">
        <f t="shared" si="52"/>
        <v>0</v>
      </c>
      <c r="BK200" s="26">
        <f t="shared" si="53"/>
        <v>1</v>
      </c>
    </row>
    <row r="201" spans="1:63" s="53" customFormat="1" ht="24" customHeight="1">
      <c r="A201" s="19">
        <v>28</v>
      </c>
      <c r="B201" s="19">
        <v>214</v>
      </c>
      <c r="C201" s="20"/>
      <c r="D201" s="56" t="s">
        <v>431</v>
      </c>
      <c r="E201" s="29">
        <v>38167</v>
      </c>
      <c r="F201" s="60" t="s">
        <v>565</v>
      </c>
      <c r="G201" s="63">
        <v>37434</v>
      </c>
      <c r="H201" s="64" t="s">
        <v>296</v>
      </c>
      <c r="I201" s="64">
        <v>43</v>
      </c>
      <c r="J201" s="96">
        <v>2</v>
      </c>
      <c r="K201" s="23">
        <v>4</v>
      </c>
      <c r="L201" s="23">
        <v>28216</v>
      </c>
      <c r="M201" s="35">
        <v>524</v>
      </c>
      <c r="N201" s="23"/>
      <c r="O201" s="23"/>
      <c r="P201" s="23"/>
      <c r="Q201" s="23"/>
      <c r="R201" s="23"/>
      <c r="S201" s="23">
        <v>2</v>
      </c>
      <c r="T201" s="23"/>
      <c r="U201" s="23">
        <v>1</v>
      </c>
      <c r="V201" s="31" t="s">
        <v>284</v>
      </c>
      <c r="W201" s="23">
        <v>1</v>
      </c>
      <c r="X201" s="23">
        <v>2.1</v>
      </c>
      <c r="Y201" s="23">
        <v>0</v>
      </c>
      <c r="Z201" s="23">
        <v>2</v>
      </c>
      <c r="AA201" s="117">
        <v>1.5</v>
      </c>
      <c r="AB201" s="61">
        <v>70</v>
      </c>
      <c r="AC201" s="61">
        <v>64</v>
      </c>
      <c r="AD201" s="61"/>
      <c r="AE201" s="61"/>
      <c r="AF201" s="61"/>
      <c r="AG201" s="61">
        <v>66</v>
      </c>
      <c r="AH201" s="61">
        <v>49</v>
      </c>
      <c r="AI201" s="23">
        <v>1</v>
      </c>
      <c r="AJ201" s="23">
        <v>0</v>
      </c>
      <c r="AK201" s="23">
        <v>0</v>
      </c>
      <c r="AL201" s="23">
        <v>2</v>
      </c>
      <c r="AM201" s="23">
        <v>0</v>
      </c>
      <c r="AN201" s="23">
        <v>4</v>
      </c>
      <c r="AO201" s="23">
        <v>3</v>
      </c>
      <c r="AP201" s="23">
        <v>1</v>
      </c>
      <c r="AQ201" s="23">
        <v>3</v>
      </c>
      <c r="AR201" s="23">
        <v>1</v>
      </c>
      <c r="AS201" s="23"/>
      <c r="AT201" s="23"/>
      <c r="AU201" s="23"/>
      <c r="AV201" s="23"/>
      <c r="AW201" s="23"/>
      <c r="AX201" s="23"/>
      <c r="AY201" s="23"/>
      <c r="AZ201" s="23"/>
      <c r="BA201" s="23"/>
      <c r="BB201" s="31" t="str">
        <f t="shared" si="40"/>
        <v>○</v>
      </c>
      <c r="BC201" s="31" t="str">
        <f t="shared" si="41"/>
        <v>○</v>
      </c>
      <c r="BD201" s="31" t="s">
        <v>2</v>
      </c>
      <c r="BE201" s="31" t="s">
        <v>2</v>
      </c>
      <c r="BF201" s="33" t="s">
        <v>212</v>
      </c>
      <c r="BH201" s="26">
        <f t="shared" si="50"/>
        <v>0</v>
      </c>
      <c r="BI201" s="26">
        <f t="shared" si="51"/>
        <v>0</v>
      </c>
      <c r="BJ201" s="26">
        <f t="shared" si="52"/>
        <v>0</v>
      </c>
      <c r="BK201" s="26">
        <f t="shared" si="53"/>
        <v>1</v>
      </c>
    </row>
    <row r="202" spans="1:63" s="53" customFormat="1" ht="24" customHeight="1">
      <c r="A202" s="19">
        <v>28</v>
      </c>
      <c r="B202" s="19">
        <v>214</v>
      </c>
      <c r="C202" s="20">
        <v>174</v>
      </c>
      <c r="D202" s="28" t="s">
        <v>619</v>
      </c>
      <c r="E202" s="29">
        <v>38264</v>
      </c>
      <c r="F202" s="60" t="s">
        <v>432</v>
      </c>
      <c r="G202" s="63">
        <v>37421</v>
      </c>
      <c r="H202" s="23" t="s">
        <v>294</v>
      </c>
      <c r="I202" s="23">
        <v>391</v>
      </c>
      <c r="J202" s="36">
        <v>2</v>
      </c>
      <c r="K202" s="23">
        <v>4</v>
      </c>
      <c r="L202" s="23">
        <v>28216</v>
      </c>
      <c r="M202" s="23">
        <v>800</v>
      </c>
      <c r="N202" s="23" t="s">
        <v>8</v>
      </c>
      <c r="O202" s="23"/>
      <c r="P202" s="23"/>
      <c r="Q202" s="23"/>
      <c r="R202" s="23"/>
      <c r="S202" s="23">
        <v>2</v>
      </c>
      <c r="T202" s="23"/>
      <c r="U202" s="23">
        <v>1</v>
      </c>
      <c r="V202" s="31" t="s">
        <v>1</v>
      </c>
      <c r="W202" s="23">
        <v>1</v>
      </c>
      <c r="X202" s="99" t="s">
        <v>683</v>
      </c>
      <c r="Y202" s="23">
        <v>1.1</v>
      </c>
      <c r="Z202" s="23">
        <v>4</v>
      </c>
      <c r="AA202" s="117">
        <v>1.4</v>
      </c>
      <c r="AB202" s="61">
        <v>68</v>
      </c>
      <c r="AC202" s="61">
        <v>61</v>
      </c>
      <c r="AD202" s="61"/>
      <c r="AE202" s="61"/>
      <c r="AF202" s="61"/>
      <c r="AG202" s="61">
        <v>62</v>
      </c>
      <c r="AH202" s="61">
        <v>45</v>
      </c>
      <c r="AI202" s="23">
        <v>1</v>
      </c>
      <c r="AJ202" s="23">
        <v>0</v>
      </c>
      <c r="AK202" s="23">
        <v>0</v>
      </c>
      <c r="AL202" s="23">
        <v>3</v>
      </c>
      <c r="AM202" s="23">
        <v>0</v>
      </c>
      <c r="AN202" s="23">
        <v>4</v>
      </c>
      <c r="AO202" s="23">
        <v>3</v>
      </c>
      <c r="AP202" s="23">
        <v>1</v>
      </c>
      <c r="AQ202" s="23">
        <v>3</v>
      </c>
      <c r="AR202" s="23">
        <v>2</v>
      </c>
      <c r="AS202" s="23"/>
      <c r="AT202" s="23"/>
      <c r="AU202" s="23"/>
      <c r="AV202" s="23"/>
      <c r="AW202" s="23"/>
      <c r="AX202" s="23"/>
      <c r="AY202" s="23"/>
      <c r="AZ202" s="23"/>
      <c r="BA202" s="23"/>
      <c r="BB202" s="31" t="str">
        <f t="shared" si="40"/>
        <v>○</v>
      </c>
      <c r="BC202" s="31" t="str">
        <f t="shared" si="41"/>
        <v>○</v>
      </c>
      <c r="BD202" s="114" t="str">
        <f>IF(AB202&lt;=75.4,"○","×")</f>
        <v>○</v>
      </c>
      <c r="BE202" s="114" t="str">
        <f>IF(AC202&lt;=70.4,"○","×")</f>
        <v>○</v>
      </c>
      <c r="BF202" s="33" t="s">
        <v>292</v>
      </c>
      <c r="BH202" s="26">
        <f>IF(AND(BB192="○",BC192="○"),1,0)</f>
        <v>0</v>
      </c>
      <c r="BI202" s="26">
        <f>IF(AND(BB192="○",BC192="×"),1,0)</f>
        <v>0</v>
      </c>
      <c r="BJ202" s="26">
        <f>IF(AND(BB192="×",BC192="○"),1,0)</f>
        <v>0</v>
      </c>
      <c r="BK202" s="26">
        <f>IF(AND(BB192="×",BC192="×"),1,0)</f>
        <v>1</v>
      </c>
    </row>
    <row r="203" spans="1:63" s="53" customFormat="1" ht="24" customHeight="1">
      <c r="A203" s="19">
        <v>28</v>
      </c>
      <c r="B203" s="19">
        <v>214</v>
      </c>
      <c r="C203" s="20">
        <v>175</v>
      </c>
      <c r="D203" s="28" t="s">
        <v>618</v>
      </c>
      <c r="E203" s="29">
        <v>38089</v>
      </c>
      <c r="F203" s="60" t="s">
        <v>409</v>
      </c>
      <c r="G203" s="63">
        <v>37365</v>
      </c>
      <c r="H203" s="23" t="s">
        <v>295</v>
      </c>
      <c r="I203" s="23">
        <v>395</v>
      </c>
      <c r="J203" s="36">
        <v>2</v>
      </c>
      <c r="K203" s="23">
        <v>4</v>
      </c>
      <c r="L203" s="23">
        <v>28216</v>
      </c>
      <c r="M203" s="23">
        <v>802</v>
      </c>
      <c r="N203" s="23"/>
      <c r="O203" s="23"/>
      <c r="P203" s="23"/>
      <c r="Q203" s="23"/>
      <c r="R203" s="23"/>
      <c r="S203" s="23">
        <v>2</v>
      </c>
      <c r="T203" s="23"/>
      <c r="U203" s="23">
        <v>1</v>
      </c>
      <c r="V203" s="31" t="s">
        <v>7</v>
      </c>
      <c r="W203" s="23">
        <v>1</v>
      </c>
      <c r="X203" s="99" t="s">
        <v>680</v>
      </c>
      <c r="Y203" s="23">
        <v>0.2</v>
      </c>
      <c r="Z203" s="23">
        <v>10</v>
      </c>
      <c r="AA203" s="117">
        <v>1.4</v>
      </c>
      <c r="AB203" s="61">
        <v>67</v>
      </c>
      <c r="AC203" s="61">
        <v>62</v>
      </c>
      <c r="AD203" s="61"/>
      <c r="AE203" s="61" t="s">
        <v>8</v>
      </c>
      <c r="AF203" s="61"/>
      <c r="AG203" s="61">
        <v>60</v>
      </c>
      <c r="AH203" s="61">
        <v>51</v>
      </c>
      <c r="AI203" s="23">
        <v>1</v>
      </c>
      <c r="AJ203" s="23">
        <v>0</v>
      </c>
      <c r="AK203" s="23">
        <v>0</v>
      </c>
      <c r="AL203" s="23">
        <v>7</v>
      </c>
      <c r="AM203" s="23">
        <v>0</v>
      </c>
      <c r="AN203" s="23">
        <v>4</v>
      </c>
      <c r="AO203" s="23">
        <v>3</v>
      </c>
      <c r="AP203" s="23">
        <v>1</v>
      </c>
      <c r="AQ203" s="23">
        <v>3</v>
      </c>
      <c r="AR203" s="23">
        <v>2</v>
      </c>
      <c r="AS203" s="23"/>
      <c r="AT203" s="23"/>
      <c r="AU203" s="23"/>
      <c r="AV203" s="23"/>
      <c r="AW203" s="23"/>
      <c r="AX203" s="23"/>
      <c r="AY203" s="23"/>
      <c r="AZ203" s="23"/>
      <c r="BA203" s="23"/>
      <c r="BB203" s="31" t="str">
        <f t="shared" si="40"/>
        <v>○</v>
      </c>
      <c r="BC203" s="31" t="str">
        <f t="shared" si="41"/>
        <v>○</v>
      </c>
      <c r="BD203" s="114" t="str">
        <f>IF(AB203&lt;=75.4,"○","×")</f>
        <v>○</v>
      </c>
      <c r="BE203" s="114" t="str">
        <f>IF(AC203&lt;=70.4,"○","×")</f>
        <v>○</v>
      </c>
      <c r="BF203" s="33" t="s">
        <v>292</v>
      </c>
      <c r="BH203" s="26">
        <f>IF(AND(BB193="○",BC193="○"),1,0)</f>
        <v>1</v>
      </c>
      <c r="BI203" s="26">
        <f>IF(AND(BB193="○",BC193="×"),1,0)</f>
        <v>0</v>
      </c>
      <c r="BJ203" s="26">
        <f>IF(AND(BB193="×",BC193="○"),1,0)</f>
        <v>0</v>
      </c>
      <c r="BK203" s="26">
        <f>IF(AND(BB193="×",BC193="×"),1,0)</f>
        <v>0</v>
      </c>
    </row>
    <row r="204" spans="1:63" s="53" customFormat="1" ht="24" customHeight="1">
      <c r="A204" s="19">
        <v>28</v>
      </c>
      <c r="B204" s="19">
        <v>214</v>
      </c>
      <c r="C204" s="20">
        <v>176</v>
      </c>
      <c r="D204" s="56" t="s">
        <v>376</v>
      </c>
      <c r="E204" s="29">
        <v>38167</v>
      </c>
      <c r="F204" s="60" t="s">
        <v>408</v>
      </c>
      <c r="G204" s="63">
        <v>37434</v>
      </c>
      <c r="H204" s="64" t="s">
        <v>297</v>
      </c>
      <c r="I204" s="64">
        <v>718</v>
      </c>
      <c r="J204" s="96">
        <v>2</v>
      </c>
      <c r="K204" s="23">
        <v>4</v>
      </c>
      <c r="L204" s="23">
        <v>28216</v>
      </c>
      <c r="M204" s="35">
        <v>930</v>
      </c>
      <c r="N204" s="23"/>
      <c r="O204" s="23"/>
      <c r="P204" s="23"/>
      <c r="Q204" s="23"/>
      <c r="R204" s="23"/>
      <c r="S204" s="23">
        <v>2</v>
      </c>
      <c r="T204" s="23"/>
      <c r="U204" s="23">
        <v>1</v>
      </c>
      <c r="V204" s="31" t="s">
        <v>285</v>
      </c>
      <c r="W204" s="23">
        <v>1</v>
      </c>
      <c r="X204" s="23">
        <v>0.5</v>
      </c>
      <c r="Y204" s="23">
        <v>0</v>
      </c>
      <c r="Z204" s="23">
        <v>0</v>
      </c>
      <c r="AA204" s="117">
        <v>1.5</v>
      </c>
      <c r="AB204" s="61">
        <v>71</v>
      </c>
      <c r="AC204" s="61">
        <v>64</v>
      </c>
      <c r="AD204" s="61"/>
      <c r="AE204" s="61"/>
      <c r="AF204" s="61"/>
      <c r="AG204" s="61">
        <v>67</v>
      </c>
      <c r="AH204" s="61">
        <v>50</v>
      </c>
      <c r="AI204" s="23">
        <v>1</v>
      </c>
      <c r="AJ204" s="23">
        <v>0</v>
      </c>
      <c r="AK204" s="23">
        <v>0</v>
      </c>
      <c r="AL204" s="23">
        <v>3</v>
      </c>
      <c r="AM204" s="23">
        <v>0</v>
      </c>
      <c r="AN204" s="23">
        <v>4</v>
      </c>
      <c r="AO204" s="23">
        <v>3</v>
      </c>
      <c r="AP204" s="23">
        <v>1</v>
      </c>
      <c r="AQ204" s="23">
        <v>3</v>
      </c>
      <c r="AR204" s="23">
        <v>1</v>
      </c>
      <c r="AS204" s="23"/>
      <c r="AT204" s="23"/>
      <c r="AU204" s="23"/>
      <c r="AV204" s="23"/>
      <c r="AW204" s="23"/>
      <c r="AX204" s="23"/>
      <c r="AY204" s="23"/>
      <c r="AZ204" s="23"/>
      <c r="BA204" s="23"/>
      <c r="BB204" s="31" t="str">
        <f t="shared" si="40"/>
        <v>×</v>
      </c>
      <c r="BC204" s="31" t="str">
        <f t="shared" si="41"/>
        <v>○</v>
      </c>
      <c r="BD204" s="31" t="s">
        <v>2</v>
      </c>
      <c r="BE204" s="31" t="s">
        <v>2</v>
      </c>
      <c r="BF204" s="33" t="s">
        <v>212</v>
      </c>
      <c r="BH204" s="26">
        <f>IF(AND(BB194="○",BC194="○"),1,0)</f>
        <v>0</v>
      </c>
      <c r="BI204" s="26">
        <f>IF(AND(BB194="○",BC194="×"),1,0)</f>
        <v>0</v>
      </c>
      <c r="BJ204" s="26">
        <f>IF(AND(BB194="×",BC194="○"),1,0)</f>
        <v>0</v>
      </c>
      <c r="BK204" s="26">
        <f>IF(AND(BB194="×",BC194="×"),1,0)</f>
        <v>1</v>
      </c>
    </row>
    <row r="205" spans="1:63" s="53" customFormat="1" ht="24" customHeight="1">
      <c r="A205" s="19">
        <v>28</v>
      </c>
      <c r="B205" s="19">
        <v>214</v>
      </c>
      <c r="C205" s="20">
        <v>177</v>
      </c>
      <c r="D205" s="28" t="s">
        <v>503</v>
      </c>
      <c r="E205" s="29">
        <v>38243</v>
      </c>
      <c r="F205" s="60" t="s">
        <v>375</v>
      </c>
      <c r="G205" s="63">
        <v>37386</v>
      </c>
      <c r="H205" s="23" t="s">
        <v>293</v>
      </c>
      <c r="I205" s="23">
        <v>718</v>
      </c>
      <c r="J205" s="36">
        <v>2</v>
      </c>
      <c r="K205" s="23">
        <v>4</v>
      </c>
      <c r="L205" s="23">
        <v>28216</v>
      </c>
      <c r="M205" s="23">
        <v>930</v>
      </c>
      <c r="N205" s="23"/>
      <c r="O205" s="23"/>
      <c r="P205" s="23"/>
      <c r="Q205" s="23"/>
      <c r="R205" s="23"/>
      <c r="S205" s="23">
        <v>2</v>
      </c>
      <c r="T205" s="23"/>
      <c r="U205" s="23">
        <v>1</v>
      </c>
      <c r="V205" s="31" t="s">
        <v>1</v>
      </c>
      <c r="W205" s="23">
        <v>1</v>
      </c>
      <c r="X205" s="99" t="s">
        <v>681</v>
      </c>
      <c r="Y205" s="23">
        <v>0.2</v>
      </c>
      <c r="Z205" s="23">
        <v>6</v>
      </c>
      <c r="AA205" s="117">
        <v>1.4</v>
      </c>
      <c r="AB205" s="61">
        <v>69</v>
      </c>
      <c r="AC205" s="61">
        <v>64</v>
      </c>
      <c r="AD205" s="61"/>
      <c r="AE205" s="61"/>
      <c r="AF205" s="61"/>
      <c r="AG205" s="61">
        <v>65</v>
      </c>
      <c r="AH205" s="61">
        <v>48</v>
      </c>
      <c r="AI205" s="23">
        <v>1</v>
      </c>
      <c r="AJ205" s="23">
        <v>0</v>
      </c>
      <c r="AK205" s="23">
        <v>0</v>
      </c>
      <c r="AL205" s="23">
        <v>3</v>
      </c>
      <c r="AM205" s="23">
        <v>0</v>
      </c>
      <c r="AN205" s="23">
        <v>4</v>
      </c>
      <c r="AO205" s="23">
        <v>3</v>
      </c>
      <c r="AP205" s="23">
        <v>1</v>
      </c>
      <c r="AQ205" s="23">
        <v>3</v>
      </c>
      <c r="AR205" s="23">
        <v>2</v>
      </c>
      <c r="AS205" s="23" t="s">
        <v>8</v>
      </c>
      <c r="AT205" s="23" t="s">
        <v>8</v>
      </c>
      <c r="AU205" s="22"/>
      <c r="AV205" s="22"/>
      <c r="AW205" s="22"/>
      <c r="AX205" s="22"/>
      <c r="AY205" s="22"/>
      <c r="AZ205" s="22" t="s">
        <v>8</v>
      </c>
      <c r="BA205" s="23"/>
      <c r="BB205" s="31" t="str">
        <f t="shared" si="40"/>
        <v>○</v>
      </c>
      <c r="BC205" s="31" t="str">
        <f t="shared" si="41"/>
        <v>○</v>
      </c>
      <c r="BD205" s="114" t="str">
        <f>IF(AB205&lt;=75.4,"○","×")</f>
        <v>○</v>
      </c>
      <c r="BE205" s="114" t="str">
        <f>IF(AC205&lt;=70.4,"○","×")</f>
        <v>○</v>
      </c>
      <c r="BF205" s="33" t="s">
        <v>292</v>
      </c>
      <c r="BH205" s="26">
        <f>IF(AND(BB195="○",BC195="○"),1,0)</f>
        <v>0</v>
      </c>
      <c r="BI205" s="26">
        <f>IF(AND(BB195="○",BC195="×"),1,0)</f>
        <v>0</v>
      </c>
      <c r="BJ205" s="26">
        <f>IF(AND(BB195="×",BC195="○"),1,0)</f>
        <v>0</v>
      </c>
      <c r="BK205" s="26">
        <f>IF(AND(BB195="×",BC195="×"),1,0)</f>
        <v>1</v>
      </c>
    </row>
    <row r="206" spans="1:63" s="53" customFormat="1" ht="24" customHeight="1">
      <c r="A206" s="19">
        <v>28</v>
      </c>
      <c r="B206" s="19">
        <v>216</v>
      </c>
      <c r="C206" s="20">
        <v>178</v>
      </c>
      <c r="D206" s="56" t="s">
        <v>377</v>
      </c>
      <c r="E206" s="29">
        <v>38435</v>
      </c>
      <c r="F206" s="60" t="s">
        <v>204</v>
      </c>
      <c r="G206" s="63">
        <v>37442</v>
      </c>
      <c r="H206" s="64" t="s">
        <v>662</v>
      </c>
      <c r="I206" s="64"/>
      <c r="J206" s="96">
        <v>2</v>
      </c>
      <c r="K206" s="23">
        <v>3</v>
      </c>
      <c r="L206" s="23">
        <v>28217</v>
      </c>
      <c r="M206" s="35">
        <v>164</v>
      </c>
      <c r="N206" s="23"/>
      <c r="O206" s="23"/>
      <c r="P206" s="23"/>
      <c r="Q206" s="23"/>
      <c r="R206" s="23"/>
      <c r="S206" s="23">
        <v>2</v>
      </c>
      <c r="T206" s="23"/>
      <c r="U206" s="23">
        <v>1</v>
      </c>
      <c r="V206" s="31" t="s">
        <v>270</v>
      </c>
      <c r="W206" s="23">
        <v>1</v>
      </c>
      <c r="X206" s="23">
        <v>0.5</v>
      </c>
      <c r="Y206" s="23">
        <v>0</v>
      </c>
      <c r="Z206" s="23">
        <v>1</v>
      </c>
      <c r="AA206" s="117">
        <v>1.5</v>
      </c>
      <c r="AB206" s="61">
        <v>75</v>
      </c>
      <c r="AC206" s="61">
        <v>74</v>
      </c>
      <c r="AD206" s="61"/>
      <c r="AE206" s="61"/>
      <c r="AF206" s="61"/>
      <c r="AG206" s="61">
        <v>72</v>
      </c>
      <c r="AH206" s="61">
        <v>61</v>
      </c>
      <c r="AI206" s="23">
        <v>1</v>
      </c>
      <c r="AJ206" s="23">
        <v>0</v>
      </c>
      <c r="AK206" s="23">
        <v>0</v>
      </c>
      <c r="AL206" s="23">
        <v>3</v>
      </c>
      <c r="AM206" s="23">
        <v>0</v>
      </c>
      <c r="AN206" s="23">
        <v>4</v>
      </c>
      <c r="AO206" s="23">
        <v>3</v>
      </c>
      <c r="AP206" s="23">
        <v>1</v>
      </c>
      <c r="AQ206" s="23">
        <v>3</v>
      </c>
      <c r="AR206" s="23">
        <v>1</v>
      </c>
      <c r="AS206" s="23"/>
      <c r="AT206" s="23"/>
      <c r="AU206" s="23"/>
      <c r="AV206" s="23"/>
      <c r="AW206" s="23"/>
      <c r="AX206" s="23"/>
      <c r="AY206" s="23"/>
      <c r="AZ206" s="23"/>
      <c r="BA206" s="23"/>
      <c r="BB206" s="31" t="str">
        <f t="shared" si="40"/>
        <v>×</v>
      </c>
      <c r="BC206" s="31" t="str">
        <f t="shared" si="41"/>
        <v>×</v>
      </c>
      <c r="BD206" s="31" t="s">
        <v>2</v>
      </c>
      <c r="BE206" s="31" t="s">
        <v>2</v>
      </c>
      <c r="BF206" s="33" t="s">
        <v>212</v>
      </c>
      <c r="BH206" s="26">
        <f>IF(AND(BB196="○",BC196="○"),1,0)</f>
        <v>0</v>
      </c>
      <c r="BI206" s="26">
        <f>IF(AND(BB196="○",BC196="×"),1,0)</f>
        <v>1</v>
      </c>
      <c r="BJ206" s="26">
        <f>IF(AND(BB196="×",BC196="○"),1,0)</f>
        <v>0</v>
      </c>
      <c r="BK206" s="26">
        <f>IF(AND(BB196="×",BC196="×"),1,0)</f>
        <v>0</v>
      </c>
    </row>
    <row r="207" spans="1:63" s="53" customFormat="1" ht="26.25" customHeight="1">
      <c r="A207" s="19">
        <v>28</v>
      </c>
      <c r="B207" s="19">
        <v>216</v>
      </c>
      <c r="C207" s="20" t="s">
        <v>499</v>
      </c>
      <c r="D207" s="28" t="s">
        <v>378</v>
      </c>
      <c r="E207" s="29">
        <v>38097</v>
      </c>
      <c r="F207" s="60" t="s">
        <v>215</v>
      </c>
      <c r="G207" s="63">
        <v>37764</v>
      </c>
      <c r="H207" s="23" t="s">
        <v>663</v>
      </c>
      <c r="I207" s="23"/>
      <c r="J207" s="36">
        <v>4</v>
      </c>
      <c r="K207" s="23">
        <v>3</v>
      </c>
      <c r="L207" s="23"/>
      <c r="M207" s="23"/>
      <c r="N207" s="23"/>
      <c r="O207" s="23"/>
      <c r="P207" s="23"/>
      <c r="Q207" s="23"/>
      <c r="R207" s="23"/>
      <c r="S207" s="23">
        <v>4</v>
      </c>
      <c r="T207" s="23"/>
      <c r="U207" s="23">
        <v>3</v>
      </c>
      <c r="V207" s="31" t="s">
        <v>173</v>
      </c>
      <c r="W207" s="23">
        <v>1</v>
      </c>
      <c r="X207" s="23">
        <v>3</v>
      </c>
      <c r="Y207" s="23">
        <v>2</v>
      </c>
      <c r="Z207" s="23">
        <v>50</v>
      </c>
      <c r="AA207" s="117">
        <v>1.5</v>
      </c>
      <c r="AB207" s="61">
        <v>71</v>
      </c>
      <c r="AC207" s="61">
        <v>70</v>
      </c>
      <c r="AD207" s="61"/>
      <c r="AE207" s="61"/>
      <c r="AF207" s="61"/>
      <c r="AG207" s="61">
        <v>70</v>
      </c>
      <c r="AH207" s="61">
        <v>63</v>
      </c>
      <c r="AI207" s="23">
        <v>1</v>
      </c>
      <c r="AJ207" s="23">
        <v>0</v>
      </c>
      <c r="AK207" s="23">
        <v>0</v>
      </c>
      <c r="AL207" s="23">
        <v>3</v>
      </c>
      <c r="AM207" s="23">
        <v>0</v>
      </c>
      <c r="AN207" s="23">
        <v>4</v>
      </c>
      <c r="AO207" s="23">
        <v>5</v>
      </c>
      <c r="AP207" s="23">
        <v>2</v>
      </c>
      <c r="AQ207" s="23">
        <v>20</v>
      </c>
      <c r="AR207" s="23">
        <v>1</v>
      </c>
      <c r="AS207" s="23"/>
      <c r="AT207" s="23"/>
      <c r="AU207" s="23"/>
      <c r="AV207" s="23"/>
      <c r="AW207" s="23"/>
      <c r="AX207" s="23"/>
      <c r="AY207" s="23"/>
      <c r="AZ207" s="23"/>
      <c r="BA207" s="23"/>
      <c r="BB207" s="31" t="str">
        <f t="shared" si="40"/>
        <v>×</v>
      </c>
      <c r="BC207" s="31" t="str">
        <f t="shared" si="41"/>
        <v>×</v>
      </c>
      <c r="BD207" s="114" t="str">
        <f>IF(AB207&lt;=75.4,"○","×")</f>
        <v>○</v>
      </c>
      <c r="BE207" s="114" t="str">
        <f>IF(AC207&lt;=70.4,"○","×")</f>
        <v>○</v>
      </c>
      <c r="BF207" s="33" t="s">
        <v>212</v>
      </c>
      <c r="BH207" s="26"/>
      <c r="BI207" s="26"/>
      <c r="BJ207" s="26"/>
      <c r="BK207" s="26"/>
    </row>
    <row r="208" spans="1:63" s="53" customFormat="1" ht="33.75" customHeight="1">
      <c r="A208" s="19">
        <v>28</v>
      </c>
      <c r="B208" s="19">
        <v>217</v>
      </c>
      <c r="C208" s="20">
        <v>181</v>
      </c>
      <c r="D208" s="28" t="s">
        <v>504</v>
      </c>
      <c r="E208" s="29">
        <v>38287</v>
      </c>
      <c r="F208" s="60" t="s">
        <v>215</v>
      </c>
      <c r="G208" s="63">
        <v>37405</v>
      </c>
      <c r="H208" s="22" t="s">
        <v>664</v>
      </c>
      <c r="I208" s="22"/>
      <c r="J208" s="34" t="s">
        <v>492</v>
      </c>
      <c r="K208" s="23">
        <v>1</v>
      </c>
      <c r="L208" s="23">
        <v>28217</v>
      </c>
      <c r="M208" s="23">
        <v>3</v>
      </c>
      <c r="N208" s="23" t="s">
        <v>55</v>
      </c>
      <c r="O208" s="23">
        <v>4</v>
      </c>
      <c r="P208" s="23">
        <v>3</v>
      </c>
      <c r="Q208" s="23">
        <v>28217</v>
      </c>
      <c r="R208" s="23">
        <v>1196</v>
      </c>
      <c r="S208" s="23">
        <v>10</v>
      </c>
      <c r="T208" s="23"/>
      <c r="U208" s="23">
        <v>1</v>
      </c>
      <c r="V208" s="31" t="s">
        <v>1</v>
      </c>
      <c r="W208" s="23">
        <v>1</v>
      </c>
      <c r="X208" s="23">
        <v>26</v>
      </c>
      <c r="Y208" s="23">
        <v>13</v>
      </c>
      <c r="Z208" s="23">
        <v>5</v>
      </c>
      <c r="AA208" s="117">
        <v>1.5</v>
      </c>
      <c r="AB208" s="61">
        <v>69</v>
      </c>
      <c r="AC208" s="61">
        <v>67</v>
      </c>
      <c r="AD208" s="61">
        <v>1</v>
      </c>
      <c r="AE208" s="61">
        <v>64</v>
      </c>
      <c r="AF208" s="61">
        <v>61</v>
      </c>
      <c r="AG208" s="61">
        <v>72</v>
      </c>
      <c r="AH208" s="61">
        <v>67</v>
      </c>
      <c r="AI208" s="34" t="s">
        <v>496</v>
      </c>
      <c r="AJ208" s="23">
        <v>0</v>
      </c>
      <c r="AK208" s="23">
        <v>0</v>
      </c>
      <c r="AL208" s="23">
        <v>3</v>
      </c>
      <c r="AM208" s="23">
        <v>0</v>
      </c>
      <c r="AN208" s="23">
        <v>4</v>
      </c>
      <c r="AO208" s="23">
        <v>3</v>
      </c>
      <c r="AP208" s="23">
        <v>1</v>
      </c>
      <c r="AQ208" s="23">
        <v>3</v>
      </c>
      <c r="AR208" s="23">
        <v>2</v>
      </c>
      <c r="AS208" s="23"/>
      <c r="AT208" s="23"/>
      <c r="AU208" s="23"/>
      <c r="AV208" s="23"/>
      <c r="AW208" s="23"/>
      <c r="AX208" s="23"/>
      <c r="AY208" s="23"/>
      <c r="AZ208" s="23"/>
      <c r="BA208" s="23"/>
      <c r="BB208" s="31" t="str">
        <f t="shared" si="40"/>
        <v>○</v>
      </c>
      <c r="BC208" s="31" t="str">
        <f t="shared" si="41"/>
        <v>×</v>
      </c>
      <c r="BD208" s="31" t="s">
        <v>2</v>
      </c>
      <c r="BE208" s="31" t="s">
        <v>2</v>
      </c>
      <c r="BF208" s="33" t="s">
        <v>56</v>
      </c>
      <c r="BH208" s="26">
        <f>IF(AND(BB199="○",BC199="○"),1,0)</f>
        <v>1</v>
      </c>
      <c r="BI208" s="26">
        <f>IF(AND(BB199="○",BC199="×"),1,0)</f>
        <v>0</v>
      </c>
      <c r="BJ208" s="26">
        <f>IF(AND(BB199="×",BC199="○"),1,0)</f>
        <v>0</v>
      </c>
      <c r="BK208" s="26">
        <f>IF(AND(BB199="×",BC199="×"),1,0)</f>
        <v>0</v>
      </c>
    </row>
    <row r="209" spans="1:63" s="53" customFormat="1" ht="24" customHeight="1">
      <c r="A209" s="19">
        <v>28</v>
      </c>
      <c r="B209" s="19">
        <v>216</v>
      </c>
      <c r="C209" s="20">
        <v>182</v>
      </c>
      <c r="D209" s="28" t="s">
        <v>380</v>
      </c>
      <c r="E209" s="29">
        <v>38209</v>
      </c>
      <c r="F209" s="60" t="s">
        <v>218</v>
      </c>
      <c r="G209" s="63">
        <v>37666</v>
      </c>
      <c r="H209" s="35" t="s">
        <v>459</v>
      </c>
      <c r="I209" s="35"/>
      <c r="J209" s="36">
        <v>2</v>
      </c>
      <c r="K209" s="23">
        <v>3</v>
      </c>
      <c r="L209" s="23"/>
      <c r="M209" s="23"/>
      <c r="N209" s="23"/>
      <c r="O209" s="23"/>
      <c r="P209" s="23"/>
      <c r="Q209" s="23"/>
      <c r="R209" s="23"/>
      <c r="S209" s="23">
        <v>2</v>
      </c>
      <c r="T209" s="23"/>
      <c r="U209" s="23">
        <v>3</v>
      </c>
      <c r="V209" s="31" t="s">
        <v>161</v>
      </c>
      <c r="W209" s="23">
        <v>1</v>
      </c>
      <c r="X209" s="23">
        <v>3</v>
      </c>
      <c r="Y209" s="23">
        <v>2</v>
      </c>
      <c r="Z209" s="23">
        <v>6</v>
      </c>
      <c r="AA209" s="117">
        <v>1.5</v>
      </c>
      <c r="AB209" s="61">
        <v>67</v>
      </c>
      <c r="AC209" s="61">
        <v>64</v>
      </c>
      <c r="AD209" s="61"/>
      <c r="AE209" s="61"/>
      <c r="AF209" s="61"/>
      <c r="AG209" s="61">
        <v>64</v>
      </c>
      <c r="AH209" s="61">
        <v>55</v>
      </c>
      <c r="AI209" s="23">
        <v>1</v>
      </c>
      <c r="AJ209" s="23">
        <v>0</v>
      </c>
      <c r="AK209" s="23">
        <v>0</v>
      </c>
      <c r="AL209" s="23">
        <v>7</v>
      </c>
      <c r="AM209" s="23">
        <v>0</v>
      </c>
      <c r="AN209" s="23">
        <v>4</v>
      </c>
      <c r="AO209" s="23">
        <v>5</v>
      </c>
      <c r="AP209" s="23">
        <v>2</v>
      </c>
      <c r="AQ209" s="23">
        <v>20</v>
      </c>
      <c r="AR209" s="23">
        <v>1</v>
      </c>
      <c r="AS209" s="23"/>
      <c r="AT209" s="23"/>
      <c r="AU209" s="23"/>
      <c r="AV209" s="23"/>
      <c r="AW209" s="23"/>
      <c r="AX209" s="23"/>
      <c r="AY209" s="23"/>
      <c r="AZ209" s="23"/>
      <c r="BA209" s="23"/>
      <c r="BB209" s="31" t="str">
        <f t="shared" si="40"/>
        <v>○</v>
      </c>
      <c r="BC209" s="31" t="str">
        <f t="shared" si="41"/>
        <v>○</v>
      </c>
      <c r="BD209" s="114" t="str">
        <f>IF(AB209&lt;=75.4,"○","×")</f>
        <v>○</v>
      </c>
      <c r="BE209" s="114" t="str">
        <f>IF(AC209&lt;=70.4,"○","×")</f>
        <v>○</v>
      </c>
      <c r="BF209" s="33" t="s">
        <v>212</v>
      </c>
      <c r="BH209" s="26">
        <f>IF(AND(BB200="○",BC200="○"),1,0)</f>
        <v>1</v>
      </c>
      <c r="BI209" s="26">
        <f>IF(AND(BB200="○",BC200="×"),1,0)</f>
        <v>0</v>
      </c>
      <c r="BJ209" s="26">
        <f>IF(AND(BB200="×",BC200="○"),1,0)</f>
        <v>0</v>
      </c>
      <c r="BK209" s="26">
        <f>IF(AND(BB200="×",BC200="×"),1,0)</f>
        <v>0</v>
      </c>
    </row>
    <row r="210" spans="1:63" s="53" customFormat="1" ht="24" customHeight="1">
      <c r="A210" s="19">
        <v>28</v>
      </c>
      <c r="B210" s="19">
        <v>217</v>
      </c>
      <c r="C210" s="20">
        <v>183</v>
      </c>
      <c r="D210" s="28" t="s">
        <v>566</v>
      </c>
      <c r="E210" s="29">
        <v>38300</v>
      </c>
      <c r="F210" s="60" t="s">
        <v>368</v>
      </c>
      <c r="G210" s="63">
        <v>37412</v>
      </c>
      <c r="H210" s="23" t="s">
        <v>299</v>
      </c>
      <c r="I210" s="23"/>
      <c r="J210" s="36">
        <v>4</v>
      </c>
      <c r="K210" s="23">
        <v>5</v>
      </c>
      <c r="L210" s="23">
        <v>28217</v>
      </c>
      <c r="M210" s="23">
        <v>435</v>
      </c>
      <c r="N210" s="23"/>
      <c r="O210" s="23"/>
      <c r="P210" s="23"/>
      <c r="Q210" s="23"/>
      <c r="R210" s="23"/>
      <c r="S210" s="23">
        <v>4</v>
      </c>
      <c r="T210" s="23"/>
      <c r="U210" s="23">
        <v>1</v>
      </c>
      <c r="V210" s="31" t="s">
        <v>6</v>
      </c>
      <c r="W210" s="23">
        <v>1</v>
      </c>
      <c r="X210" s="23">
        <v>3.5</v>
      </c>
      <c r="Y210" s="23">
        <v>0</v>
      </c>
      <c r="Z210" s="23">
        <v>4</v>
      </c>
      <c r="AA210" s="117">
        <v>1.5</v>
      </c>
      <c r="AB210" s="61">
        <v>66</v>
      </c>
      <c r="AC210" s="61">
        <v>59</v>
      </c>
      <c r="AD210" s="61">
        <v>1</v>
      </c>
      <c r="AE210" s="61">
        <v>57</v>
      </c>
      <c r="AF210" s="61">
        <v>51</v>
      </c>
      <c r="AG210" s="61">
        <v>66</v>
      </c>
      <c r="AH210" s="61">
        <v>51</v>
      </c>
      <c r="AI210" s="23">
        <v>1</v>
      </c>
      <c r="AJ210" s="23">
        <v>0</v>
      </c>
      <c r="AK210" s="23">
        <v>0</v>
      </c>
      <c r="AL210" s="23">
        <v>4</v>
      </c>
      <c r="AM210" s="23">
        <v>0</v>
      </c>
      <c r="AN210" s="23">
        <v>4</v>
      </c>
      <c r="AO210" s="23">
        <v>3</v>
      </c>
      <c r="AP210" s="23">
        <v>1</v>
      </c>
      <c r="AQ210" s="23">
        <v>3</v>
      </c>
      <c r="AR210" s="23">
        <v>2</v>
      </c>
      <c r="AS210" s="23"/>
      <c r="AT210" s="23"/>
      <c r="AU210" s="23" t="s">
        <v>8</v>
      </c>
      <c r="AV210" s="23" t="s">
        <v>8</v>
      </c>
      <c r="AW210" s="23"/>
      <c r="AX210" s="23"/>
      <c r="AY210" s="23"/>
      <c r="AZ210" s="23"/>
      <c r="BA210" s="23"/>
      <c r="BB210" s="31" t="str">
        <f>IF(AB210&lt;=70.4,"○","×")</f>
        <v>○</v>
      </c>
      <c r="BC210" s="31" t="str">
        <f>IF(AC210&lt;=65.4,"○","×")</f>
        <v>○</v>
      </c>
      <c r="BD210" s="31" t="s">
        <v>2</v>
      </c>
      <c r="BE210" s="31" t="s">
        <v>2</v>
      </c>
      <c r="BF210" s="33" t="s">
        <v>56</v>
      </c>
      <c r="BH210" s="26">
        <f>IF(AND(BB201="○",BC201="○"),1,0)</f>
        <v>1</v>
      </c>
      <c r="BI210" s="26">
        <f>IF(AND(BB201="○",BC201="×"),1,0)</f>
        <v>0</v>
      </c>
      <c r="BJ210" s="26">
        <f>IF(AND(BB201="×",BC201="○"),1,0)</f>
        <v>0</v>
      </c>
      <c r="BK210" s="26">
        <f>IF(AND(BB201="×",BC201="×"),1,0)</f>
        <v>0</v>
      </c>
    </row>
    <row r="211" spans="1:63" s="53" customFormat="1" ht="24" customHeight="1">
      <c r="A211" s="19">
        <v>28</v>
      </c>
      <c r="B211" s="19">
        <v>216</v>
      </c>
      <c r="C211" s="20">
        <v>184</v>
      </c>
      <c r="D211" s="28" t="s">
        <v>505</v>
      </c>
      <c r="E211" s="29">
        <v>38321</v>
      </c>
      <c r="F211" s="60" t="s">
        <v>471</v>
      </c>
      <c r="G211" s="63">
        <v>37406</v>
      </c>
      <c r="H211" s="23" t="s">
        <v>298</v>
      </c>
      <c r="I211" s="23">
        <v>13</v>
      </c>
      <c r="J211" s="36">
        <v>6</v>
      </c>
      <c r="K211" s="23">
        <v>4</v>
      </c>
      <c r="L211" s="23">
        <v>28217</v>
      </c>
      <c r="M211" s="23">
        <v>446</v>
      </c>
      <c r="N211" s="23"/>
      <c r="O211" s="23"/>
      <c r="P211" s="23"/>
      <c r="Q211" s="23"/>
      <c r="R211" s="23"/>
      <c r="S211" s="23">
        <v>6</v>
      </c>
      <c r="T211" s="23"/>
      <c r="U211" s="23">
        <v>1</v>
      </c>
      <c r="V211" s="31" t="s">
        <v>6</v>
      </c>
      <c r="W211" s="23">
        <v>1</v>
      </c>
      <c r="X211" s="23">
        <v>3.5</v>
      </c>
      <c r="Y211" s="23">
        <v>0</v>
      </c>
      <c r="Z211" s="23">
        <v>5</v>
      </c>
      <c r="AA211" s="117">
        <v>1.5</v>
      </c>
      <c r="AB211" s="61">
        <v>68</v>
      </c>
      <c r="AC211" s="61">
        <v>64</v>
      </c>
      <c r="AD211" s="61">
        <v>1</v>
      </c>
      <c r="AE211" s="61">
        <v>67</v>
      </c>
      <c r="AF211" s="61">
        <v>62</v>
      </c>
      <c r="AG211" s="61">
        <v>68</v>
      </c>
      <c r="AH211" s="61">
        <v>60</v>
      </c>
      <c r="AI211" s="23">
        <v>1</v>
      </c>
      <c r="AJ211" s="23">
        <v>0</v>
      </c>
      <c r="AK211" s="23">
        <v>0</v>
      </c>
      <c r="AL211" s="23">
        <v>5</v>
      </c>
      <c r="AM211" s="23">
        <v>0</v>
      </c>
      <c r="AN211" s="23">
        <v>4</v>
      </c>
      <c r="AO211" s="23">
        <v>3</v>
      </c>
      <c r="AP211" s="23">
        <v>1</v>
      </c>
      <c r="AQ211" s="23">
        <v>3</v>
      </c>
      <c r="AR211" s="23">
        <v>2</v>
      </c>
      <c r="AS211" s="23"/>
      <c r="AT211" s="23"/>
      <c r="AU211" s="23"/>
      <c r="AV211" s="23"/>
      <c r="AW211" s="23"/>
      <c r="AX211" s="23"/>
      <c r="AY211" s="23"/>
      <c r="AZ211" s="23"/>
      <c r="BA211" s="23"/>
      <c r="BB211" s="31" t="str">
        <f t="shared" si="40"/>
        <v>○</v>
      </c>
      <c r="BC211" s="31" t="str">
        <f t="shared" si="41"/>
        <v>○</v>
      </c>
      <c r="BD211" s="31" t="s">
        <v>2</v>
      </c>
      <c r="BE211" s="31" t="s">
        <v>2</v>
      </c>
      <c r="BF211" s="33" t="s">
        <v>56</v>
      </c>
      <c r="BH211" s="26" t="e">
        <f>IF(AND(#REF!="○",#REF!="○"),1,0)</f>
        <v>#REF!</v>
      </c>
      <c r="BI211" s="26" t="e">
        <f>IF(AND(#REF!="○",#REF!="×"),1,0)</f>
        <v>#REF!</v>
      </c>
      <c r="BJ211" s="26" t="e">
        <f>IF(AND(#REF!="×",#REF!="○"),1,0)</f>
        <v>#REF!</v>
      </c>
      <c r="BK211" s="26" t="e">
        <f>IF(AND(#REF!="×",#REF!="×"),1,0)</f>
        <v>#REF!</v>
      </c>
    </row>
    <row r="212" spans="1:63" s="53" customFormat="1" ht="24" customHeight="1">
      <c r="A212" s="19">
        <v>28</v>
      </c>
      <c r="B212" s="19">
        <v>216</v>
      </c>
      <c r="C212" s="20">
        <v>185</v>
      </c>
      <c r="D212" s="28" t="s">
        <v>506</v>
      </c>
      <c r="E212" s="29">
        <v>38308</v>
      </c>
      <c r="F212" s="60" t="s">
        <v>218</v>
      </c>
      <c r="G212" s="63">
        <v>37413</v>
      </c>
      <c r="H212" s="23" t="s">
        <v>665</v>
      </c>
      <c r="I212" s="23"/>
      <c r="J212" s="36">
        <v>4</v>
      </c>
      <c r="K212" s="23">
        <v>5</v>
      </c>
      <c r="L212" s="23">
        <v>28217</v>
      </c>
      <c r="M212" s="23">
        <v>435</v>
      </c>
      <c r="N212" s="23"/>
      <c r="O212" s="23"/>
      <c r="P212" s="23"/>
      <c r="Q212" s="23"/>
      <c r="R212" s="23"/>
      <c r="S212" s="23">
        <v>4</v>
      </c>
      <c r="T212" s="23"/>
      <c r="U212" s="23">
        <v>1</v>
      </c>
      <c r="V212" s="31" t="s">
        <v>7</v>
      </c>
      <c r="W212" s="23">
        <v>1</v>
      </c>
      <c r="X212" s="23">
        <v>3.5</v>
      </c>
      <c r="Y212" s="23">
        <v>0</v>
      </c>
      <c r="Z212" s="23">
        <v>4</v>
      </c>
      <c r="AA212" s="117">
        <v>1.5</v>
      </c>
      <c r="AB212" s="61">
        <v>70</v>
      </c>
      <c r="AC212" s="61">
        <v>63</v>
      </c>
      <c r="AD212" s="61">
        <v>1</v>
      </c>
      <c r="AE212" s="61">
        <v>57</v>
      </c>
      <c r="AF212" s="61">
        <v>51</v>
      </c>
      <c r="AG212" s="61">
        <v>66</v>
      </c>
      <c r="AH212" s="61">
        <v>51</v>
      </c>
      <c r="AI212" s="23">
        <v>1</v>
      </c>
      <c r="AJ212" s="23">
        <v>0</v>
      </c>
      <c r="AK212" s="23">
        <v>0</v>
      </c>
      <c r="AL212" s="23">
        <v>2</v>
      </c>
      <c r="AM212" s="23">
        <v>0</v>
      </c>
      <c r="AN212" s="23">
        <v>4</v>
      </c>
      <c r="AO212" s="23">
        <v>3</v>
      </c>
      <c r="AP212" s="23">
        <v>1</v>
      </c>
      <c r="AQ212" s="23">
        <v>3</v>
      </c>
      <c r="AR212" s="23">
        <v>2</v>
      </c>
      <c r="AS212" s="23"/>
      <c r="AT212" s="23"/>
      <c r="AU212" s="23" t="s">
        <v>8</v>
      </c>
      <c r="AV212" s="23" t="s">
        <v>8</v>
      </c>
      <c r="AW212" s="23"/>
      <c r="AX212" s="23"/>
      <c r="AY212" s="23"/>
      <c r="AZ212" s="23"/>
      <c r="BA212" s="23"/>
      <c r="BB212" s="31" t="str">
        <f t="shared" si="40"/>
        <v>○</v>
      </c>
      <c r="BC212" s="31" t="str">
        <f t="shared" si="41"/>
        <v>○</v>
      </c>
      <c r="BD212" s="31" t="s">
        <v>2</v>
      </c>
      <c r="BE212" s="31" t="s">
        <v>2</v>
      </c>
      <c r="BF212" s="33" t="s">
        <v>56</v>
      </c>
      <c r="BH212" s="26">
        <f aca="true" t="shared" si="54" ref="BH212:BH217">IF(AND(BB202="○",BC202="○"),1,0)</f>
        <v>1</v>
      </c>
      <c r="BI212" s="26">
        <f aca="true" t="shared" si="55" ref="BI212:BI217">IF(AND(BB202="○",BC202="×"),1,0)</f>
        <v>0</v>
      </c>
      <c r="BJ212" s="26">
        <f aca="true" t="shared" si="56" ref="BJ212:BJ217">IF(AND(BB202="×",BC202="○"),1,0)</f>
        <v>0</v>
      </c>
      <c r="BK212" s="26">
        <f aca="true" t="shared" si="57" ref="BK212:BK217">IF(AND(BB202="×",BC202="×"),1,0)</f>
        <v>0</v>
      </c>
    </row>
    <row r="213" spans="1:63" s="53" customFormat="1" ht="24" customHeight="1">
      <c r="A213" s="19">
        <v>28</v>
      </c>
      <c r="B213" s="19">
        <v>216</v>
      </c>
      <c r="C213" s="20">
        <v>186</v>
      </c>
      <c r="D213" s="28" t="s">
        <v>302</v>
      </c>
      <c r="E213" s="29">
        <v>38114</v>
      </c>
      <c r="F213" s="60" t="s">
        <v>375</v>
      </c>
      <c r="G213" s="63">
        <v>37391</v>
      </c>
      <c r="H213" s="23" t="s">
        <v>648</v>
      </c>
      <c r="I213" s="23"/>
      <c r="J213" s="36">
        <v>4</v>
      </c>
      <c r="K213" s="23">
        <v>3</v>
      </c>
      <c r="L213" s="23"/>
      <c r="M213" s="23"/>
      <c r="N213" s="23"/>
      <c r="O213" s="23"/>
      <c r="P213" s="23"/>
      <c r="Q213" s="23"/>
      <c r="R213" s="23"/>
      <c r="S213" s="23">
        <v>4</v>
      </c>
      <c r="T213" s="23"/>
      <c r="U213" s="23">
        <v>3</v>
      </c>
      <c r="V213" s="31" t="s">
        <v>173</v>
      </c>
      <c r="W213" s="23">
        <v>1</v>
      </c>
      <c r="X213" s="23">
        <v>4</v>
      </c>
      <c r="Y213" s="23">
        <v>3</v>
      </c>
      <c r="Z213" s="23">
        <v>20</v>
      </c>
      <c r="AA213" s="117">
        <v>1.5</v>
      </c>
      <c r="AB213" s="61">
        <v>72</v>
      </c>
      <c r="AC213" s="61">
        <v>68</v>
      </c>
      <c r="AD213" s="61"/>
      <c r="AE213" s="61"/>
      <c r="AF213" s="61"/>
      <c r="AG213" s="61">
        <v>62</v>
      </c>
      <c r="AH213" s="61">
        <v>55</v>
      </c>
      <c r="AI213" s="23">
        <v>1</v>
      </c>
      <c r="AJ213" s="23">
        <v>0</v>
      </c>
      <c r="AK213" s="23">
        <v>0</v>
      </c>
      <c r="AL213" s="101">
        <v>7</v>
      </c>
      <c r="AM213" s="23">
        <v>0</v>
      </c>
      <c r="AN213" s="23">
        <v>4</v>
      </c>
      <c r="AO213" s="23">
        <v>5</v>
      </c>
      <c r="AP213" s="23">
        <v>2</v>
      </c>
      <c r="AQ213" s="23">
        <v>20</v>
      </c>
      <c r="AR213" s="23">
        <v>1</v>
      </c>
      <c r="AS213" s="23"/>
      <c r="AT213" s="23"/>
      <c r="AU213" s="23"/>
      <c r="AV213" s="23"/>
      <c r="AW213" s="23"/>
      <c r="AX213" s="23"/>
      <c r="AY213" s="23"/>
      <c r="AZ213" s="23"/>
      <c r="BA213" s="23"/>
      <c r="BB213" s="31" t="str">
        <f t="shared" si="40"/>
        <v>×</v>
      </c>
      <c r="BC213" s="31" t="str">
        <f t="shared" si="41"/>
        <v>×</v>
      </c>
      <c r="BD213" s="114" t="str">
        <f>IF(AB213&lt;=75.4,"○","×")</f>
        <v>○</v>
      </c>
      <c r="BE213" s="114" t="str">
        <f>IF(AC213&lt;=70.4,"○","×")</f>
        <v>○</v>
      </c>
      <c r="BF213" s="33" t="s">
        <v>212</v>
      </c>
      <c r="BH213" s="26">
        <f t="shared" si="54"/>
        <v>1</v>
      </c>
      <c r="BI213" s="26">
        <f t="shared" si="55"/>
        <v>0</v>
      </c>
      <c r="BJ213" s="26">
        <f t="shared" si="56"/>
        <v>0</v>
      </c>
      <c r="BK213" s="26">
        <f t="shared" si="57"/>
        <v>0</v>
      </c>
    </row>
    <row r="214" spans="1:63" s="53" customFormat="1" ht="24" customHeight="1">
      <c r="A214" s="19">
        <v>28</v>
      </c>
      <c r="B214" s="19">
        <v>217</v>
      </c>
      <c r="C214" s="20">
        <v>187</v>
      </c>
      <c r="D214" s="28" t="s">
        <v>567</v>
      </c>
      <c r="E214" s="29">
        <v>38287</v>
      </c>
      <c r="F214" s="60" t="s">
        <v>215</v>
      </c>
      <c r="G214" s="63">
        <v>37581</v>
      </c>
      <c r="H214" s="64" t="s">
        <v>419</v>
      </c>
      <c r="I214" s="23"/>
      <c r="J214" s="36">
        <v>4</v>
      </c>
      <c r="K214" s="23">
        <v>3</v>
      </c>
      <c r="L214" s="23">
        <v>28218</v>
      </c>
      <c r="M214" s="23">
        <v>172</v>
      </c>
      <c r="N214" s="23"/>
      <c r="O214" s="23"/>
      <c r="P214" s="23"/>
      <c r="Q214" s="23"/>
      <c r="R214" s="23"/>
      <c r="S214" s="23">
        <v>4</v>
      </c>
      <c r="T214" s="23"/>
      <c r="U214" s="23">
        <v>1</v>
      </c>
      <c r="V214" s="31" t="s">
        <v>121</v>
      </c>
      <c r="W214" s="23"/>
      <c r="X214" s="23">
        <v>2</v>
      </c>
      <c r="Y214" s="23">
        <v>2</v>
      </c>
      <c r="Z214" s="23"/>
      <c r="AA214" s="117">
        <v>1.2</v>
      </c>
      <c r="AB214" s="61">
        <v>73</v>
      </c>
      <c r="AC214" s="61">
        <v>69</v>
      </c>
      <c r="AD214" s="61"/>
      <c r="AE214" s="61"/>
      <c r="AF214" s="61"/>
      <c r="AG214" s="61"/>
      <c r="AH214" s="61"/>
      <c r="AI214" s="23">
        <v>1</v>
      </c>
      <c r="AJ214" s="23"/>
      <c r="AK214" s="23"/>
      <c r="AL214" s="23">
        <v>7</v>
      </c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31" t="str">
        <f t="shared" si="40"/>
        <v>×</v>
      </c>
      <c r="BC214" s="31" t="str">
        <f t="shared" si="41"/>
        <v>×</v>
      </c>
      <c r="BD214" s="31" t="s">
        <v>2</v>
      </c>
      <c r="BE214" s="31" t="s">
        <v>2</v>
      </c>
      <c r="BF214" s="33" t="s">
        <v>381</v>
      </c>
      <c r="BH214" s="26">
        <f t="shared" si="54"/>
        <v>0</v>
      </c>
      <c r="BI214" s="26">
        <f t="shared" si="55"/>
        <v>0</v>
      </c>
      <c r="BJ214" s="26">
        <f t="shared" si="56"/>
        <v>1</v>
      </c>
      <c r="BK214" s="26">
        <f t="shared" si="57"/>
        <v>0</v>
      </c>
    </row>
    <row r="215" spans="1:63" s="53" customFormat="1" ht="24" customHeight="1">
      <c r="A215" s="19">
        <v>28</v>
      </c>
      <c r="B215" s="19">
        <v>216</v>
      </c>
      <c r="C215" s="20">
        <v>188</v>
      </c>
      <c r="D215" s="56" t="s">
        <v>382</v>
      </c>
      <c r="E215" s="29">
        <v>38369</v>
      </c>
      <c r="F215" s="60" t="s">
        <v>218</v>
      </c>
      <c r="G215" s="63">
        <v>37593</v>
      </c>
      <c r="H215" s="64" t="s">
        <v>300</v>
      </c>
      <c r="I215" s="64">
        <v>18</v>
      </c>
      <c r="J215" s="96">
        <v>2</v>
      </c>
      <c r="K215" s="23">
        <v>4</v>
      </c>
      <c r="L215" s="23">
        <v>28218</v>
      </c>
      <c r="M215" s="35">
        <v>461</v>
      </c>
      <c r="N215" s="23"/>
      <c r="O215" s="23"/>
      <c r="P215" s="23"/>
      <c r="Q215" s="23"/>
      <c r="R215" s="23"/>
      <c r="S215" s="23">
        <v>2</v>
      </c>
      <c r="T215" s="23"/>
      <c r="U215" s="23">
        <v>1</v>
      </c>
      <c r="V215" s="31" t="s">
        <v>301</v>
      </c>
      <c r="W215" s="23">
        <v>1</v>
      </c>
      <c r="X215" s="23">
        <v>0</v>
      </c>
      <c r="Y215" s="23">
        <v>0</v>
      </c>
      <c r="Z215" s="23">
        <v>0</v>
      </c>
      <c r="AA215" s="117">
        <v>1.5</v>
      </c>
      <c r="AB215" s="61">
        <v>68</v>
      </c>
      <c r="AC215" s="61">
        <v>64</v>
      </c>
      <c r="AD215" s="61"/>
      <c r="AE215" s="61"/>
      <c r="AF215" s="61"/>
      <c r="AG215" s="61">
        <v>62</v>
      </c>
      <c r="AH215" s="61">
        <v>43</v>
      </c>
      <c r="AI215" s="23">
        <v>1</v>
      </c>
      <c r="AJ215" s="23">
        <v>0</v>
      </c>
      <c r="AK215" s="23">
        <v>0</v>
      </c>
      <c r="AL215" s="23">
        <v>4</v>
      </c>
      <c r="AM215" s="23">
        <v>0</v>
      </c>
      <c r="AN215" s="23">
        <v>4</v>
      </c>
      <c r="AO215" s="23">
        <v>3</v>
      </c>
      <c r="AP215" s="23">
        <v>1</v>
      </c>
      <c r="AQ215" s="23">
        <v>3</v>
      </c>
      <c r="AR215" s="23">
        <v>1</v>
      </c>
      <c r="AS215" s="23"/>
      <c r="AT215" s="23"/>
      <c r="AU215" s="23"/>
      <c r="AV215" s="23"/>
      <c r="AW215" s="23"/>
      <c r="AX215" s="23"/>
      <c r="AY215" s="23"/>
      <c r="AZ215" s="23"/>
      <c r="BA215" s="23"/>
      <c r="BB215" s="31" t="str">
        <f t="shared" si="40"/>
        <v>○</v>
      </c>
      <c r="BC215" s="31" t="str">
        <f t="shared" si="41"/>
        <v>○</v>
      </c>
      <c r="BD215" s="31" t="s">
        <v>2</v>
      </c>
      <c r="BE215" s="31" t="s">
        <v>2</v>
      </c>
      <c r="BF215" s="33" t="s">
        <v>212</v>
      </c>
      <c r="BH215" s="26">
        <f t="shared" si="54"/>
        <v>1</v>
      </c>
      <c r="BI215" s="26">
        <f t="shared" si="55"/>
        <v>0</v>
      </c>
      <c r="BJ215" s="26">
        <f t="shared" si="56"/>
        <v>0</v>
      </c>
      <c r="BK215" s="26">
        <f t="shared" si="57"/>
        <v>0</v>
      </c>
    </row>
    <row r="216" spans="1:63" s="53" customFormat="1" ht="24" customHeight="1">
      <c r="A216" s="19">
        <v>28</v>
      </c>
      <c r="B216" s="19">
        <v>218</v>
      </c>
      <c r="C216" s="20">
        <v>189</v>
      </c>
      <c r="D216" s="56" t="s">
        <v>383</v>
      </c>
      <c r="E216" s="29">
        <v>38180</v>
      </c>
      <c r="F216" s="60" t="s">
        <v>358</v>
      </c>
      <c r="G216" s="63">
        <v>37442</v>
      </c>
      <c r="H216" s="35" t="s">
        <v>657</v>
      </c>
      <c r="I216" s="35"/>
      <c r="J216" s="96">
        <v>2</v>
      </c>
      <c r="K216" s="23">
        <v>3</v>
      </c>
      <c r="L216" s="23">
        <v>28219</v>
      </c>
      <c r="M216" s="35">
        <v>190</v>
      </c>
      <c r="N216" s="23"/>
      <c r="O216" s="23"/>
      <c r="P216" s="23"/>
      <c r="Q216" s="23"/>
      <c r="R216" s="23"/>
      <c r="S216" s="23">
        <v>2</v>
      </c>
      <c r="T216" s="23"/>
      <c r="U216" s="23">
        <v>1</v>
      </c>
      <c r="V216" s="31" t="s">
        <v>270</v>
      </c>
      <c r="W216" s="23">
        <v>1</v>
      </c>
      <c r="X216" s="23">
        <v>1.5</v>
      </c>
      <c r="Y216" s="23">
        <v>0</v>
      </c>
      <c r="Z216" s="23">
        <v>2</v>
      </c>
      <c r="AA216" s="117">
        <v>1.5</v>
      </c>
      <c r="AB216" s="61">
        <v>72</v>
      </c>
      <c r="AC216" s="61">
        <v>70</v>
      </c>
      <c r="AD216" s="61"/>
      <c r="AE216" s="61"/>
      <c r="AF216" s="61"/>
      <c r="AG216" s="61">
        <v>69</v>
      </c>
      <c r="AH216" s="61">
        <v>54</v>
      </c>
      <c r="AI216" s="23">
        <v>1</v>
      </c>
      <c r="AJ216" s="23">
        <v>0</v>
      </c>
      <c r="AK216" s="23">
        <v>0</v>
      </c>
      <c r="AL216" s="23">
        <v>3</v>
      </c>
      <c r="AM216" s="23">
        <v>0</v>
      </c>
      <c r="AN216" s="23">
        <v>4</v>
      </c>
      <c r="AO216" s="23">
        <v>3</v>
      </c>
      <c r="AP216" s="23">
        <v>1</v>
      </c>
      <c r="AQ216" s="23">
        <v>3</v>
      </c>
      <c r="AR216" s="23">
        <v>1</v>
      </c>
      <c r="AS216" s="23"/>
      <c r="AT216" s="23"/>
      <c r="AU216" s="23"/>
      <c r="AV216" s="23"/>
      <c r="AW216" s="23"/>
      <c r="AX216" s="23"/>
      <c r="AY216" s="23"/>
      <c r="AZ216" s="23"/>
      <c r="BA216" s="23"/>
      <c r="BB216" s="31" t="str">
        <f t="shared" si="40"/>
        <v>×</v>
      </c>
      <c r="BC216" s="31" t="str">
        <f t="shared" si="41"/>
        <v>×</v>
      </c>
      <c r="BD216" s="31" t="s">
        <v>2</v>
      </c>
      <c r="BE216" s="31" t="s">
        <v>2</v>
      </c>
      <c r="BF216" s="33" t="s">
        <v>212</v>
      </c>
      <c r="BH216" s="26">
        <f t="shared" si="54"/>
        <v>0</v>
      </c>
      <c r="BI216" s="26">
        <f t="shared" si="55"/>
        <v>0</v>
      </c>
      <c r="BJ216" s="26">
        <f t="shared" si="56"/>
        <v>0</v>
      </c>
      <c r="BK216" s="26">
        <f t="shared" si="57"/>
        <v>1</v>
      </c>
    </row>
    <row r="217" spans="1:63" s="53" customFormat="1" ht="24" customHeight="1">
      <c r="A217" s="19">
        <v>28</v>
      </c>
      <c r="B217" s="19">
        <v>219</v>
      </c>
      <c r="C217" s="20">
        <v>190</v>
      </c>
      <c r="D217" s="28" t="s">
        <v>568</v>
      </c>
      <c r="E217" s="29">
        <v>38105</v>
      </c>
      <c r="F217" s="60" t="s">
        <v>569</v>
      </c>
      <c r="G217" s="63">
        <v>36679</v>
      </c>
      <c r="H217" s="23" t="s">
        <v>450</v>
      </c>
      <c r="I217" s="23">
        <v>17</v>
      </c>
      <c r="J217" s="36">
        <v>2</v>
      </c>
      <c r="K217" s="23">
        <v>4</v>
      </c>
      <c r="L217" s="23"/>
      <c r="M217" s="23"/>
      <c r="N217" s="23"/>
      <c r="O217" s="23"/>
      <c r="P217" s="23"/>
      <c r="Q217" s="23"/>
      <c r="R217" s="23"/>
      <c r="S217" s="23">
        <v>2</v>
      </c>
      <c r="T217" s="23"/>
      <c r="U217" s="23">
        <v>3</v>
      </c>
      <c r="V217" s="31" t="s">
        <v>121</v>
      </c>
      <c r="W217" s="23">
        <v>1</v>
      </c>
      <c r="X217" s="23">
        <v>6</v>
      </c>
      <c r="Y217" s="23">
        <v>5</v>
      </c>
      <c r="Z217" s="23">
        <v>15</v>
      </c>
      <c r="AA217" s="117">
        <v>1.5</v>
      </c>
      <c r="AB217" s="61">
        <v>73</v>
      </c>
      <c r="AC217" s="61">
        <v>68</v>
      </c>
      <c r="AD217" s="61"/>
      <c r="AE217" s="61"/>
      <c r="AF217" s="61"/>
      <c r="AG217" s="61">
        <v>63</v>
      </c>
      <c r="AH217" s="61">
        <v>51</v>
      </c>
      <c r="AI217" s="23">
        <v>1</v>
      </c>
      <c r="AJ217" s="23">
        <v>0</v>
      </c>
      <c r="AK217" s="23">
        <v>0</v>
      </c>
      <c r="AL217" s="23">
        <v>7</v>
      </c>
      <c r="AM217" s="23">
        <v>0</v>
      </c>
      <c r="AN217" s="23">
        <v>4</v>
      </c>
      <c r="AO217" s="23">
        <v>5</v>
      </c>
      <c r="AP217" s="23">
        <v>2</v>
      </c>
      <c r="AQ217" s="23">
        <v>20</v>
      </c>
      <c r="AR217" s="23">
        <v>1</v>
      </c>
      <c r="AS217" s="23"/>
      <c r="AT217" s="23"/>
      <c r="AU217" s="23"/>
      <c r="AV217" s="23"/>
      <c r="AW217" s="23"/>
      <c r="AX217" s="23"/>
      <c r="AY217" s="23"/>
      <c r="AZ217" s="23"/>
      <c r="BA217" s="23"/>
      <c r="BB217" s="31" t="str">
        <f>IF(AB217&lt;=70.4,"○","×")</f>
        <v>×</v>
      </c>
      <c r="BC217" s="31" t="str">
        <f>IF(AC217&lt;=65.4,"○","×")</f>
        <v>×</v>
      </c>
      <c r="BD217" s="114" t="str">
        <f>IF(AB217&lt;=75.4,"○","×")</f>
        <v>○</v>
      </c>
      <c r="BE217" s="114" t="str">
        <f>IF(AC217&lt;=70.4,"○","×")</f>
        <v>○</v>
      </c>
      <c r="BF217" s="33" t="s">
        <v>212</v>
      </c>
      <c r="BH217" s="26">
        <f t="shared" si="54"/>
        <v>0</v>
      </c>
      <c r="BI217" s="26">
        <f t="shared" si="55"/>
        <v>0</v>
      </c>
      <c r="BJ217" s="26">
        <f t="shared" si="56"/>
        <v>0</v>
      </c>
      <c r="BK217" s="26">
        <f t="shared" si="57"/>
        <v>1</v>
      </c>
    </row>
    <row r="218" spans="1:63" s="53" customFormat="1" ht="24" customHeight="1">
      <c r="A218" s="19">
        <v>28</v>
      </c>
      <c r="B218" s="19">
        <v>219</v>
      </c>
      <c r="C218" s="20"/>
      <c r="D218" s="56" t="s">
        <v>303</v>
      </c>
      <c r="E218" s="29">
        <v>38180</v>
      </c>
      <c r="F218" s="60" t="s">
        <v>358</v>
      </c>
      <c r="G218" s="63">
        <v>37442</v>
      </c>
      <c r="H218" s="64" t="s">
        <v>304</v>
      </c>
      <c r="I218" s="64">
        <v>37</v>
      </c>
      <c r="J218" s="96">
        <v>2</v>
      </c>
      <c r="K218" s="23">
        <v>4</v>
      </c>
      <c r="L218" s="23">
        <v>28219</v>
      </c>
      <c r="M218" s="35">
        <v>512</v>
      </c>
      <c r="N218" s="23"/>
      <c r="O218" s="23"/>
      <c r="P218" s="23"/>
      <c r="Q218" s="23"/>
      <c r="R218" s="23"/>
      <c r="S218" s="23">
        <v>2</v>
      </c>
      <c r="T218" s="23"/>
      <c r="U218" s="23">
        <v>1</v>
      </c>
      <c r="V218" s="31" t="s">
        <v>285</v>
      </c>
      <c r="W218" s="23">
        <v>1</v>
      </c>
      <c r="X218" s="23">
        <v>1.6</v>
      </c>
      <c r="Y218" s="23">
        <v>0</v>
      </c>
      <c r="Z218" s="23">
        <v>9</v>
      </c>
      <c r="AA218" s="117">
        <v>1.5</v>
      </c>
      <c r="AB218" s="61">
        <v>68</v>
      </c>
      <c r="AC218" s="61">
        <v>61</v>
      </c>
      <c r="AD218" s="61"/>
      <c r="AE218" s="61"/>
      <c r="AF218" s="61"/>
      <c r="AG218" s="61">
        <v>63</v>
      </c>
      <c r="AH218" s="61">
        <v>37</v>
      </c>
      <c r="AI218" s="23">
        <v>1</v>
      </c>
      <c r="AJ218" s="23">
        <v>0</v>
      </c>
      <c r="AK218" s="23">
        <v>0</v>
      </c>
      <c r="AL218" s="23">
        <v>7</v>
      </c>
      <c r="AM218" s="23">
        <v>0</v>
      </c>
      <c r="AN218" s="23">
        <v>4</v>
      </c>
      <c r="AO218" s="23">
        <v>3</v>
      </c>
      <c r="AP218" s="23">
        <v>1</v>
      </c>
      <c r="AQ218" s="23">
        <v>3</v>
      </c>
      <c r="AR218" s="23">
        <v>1</v>
      </c>
      <c r="AS218" s="23"/>
      <c r="AT218" s="23"/>
      <c r="AU218" s="23"/>
      <c r="AV218" s="23"/>
      <c r="AW218" s="23"/>
      <c r="AX218" s="23"/>
      <c r="AY218" s="23"/>
      <c r="AZ218" s="23"/>
      <c r="BA218" s="23"/>
      <c r="BB218" s="31" t="str">
        <f t="shared" si="40"/>
        <v>○</v>
      </c>
      <c r="BC218" s="31" t="str">
        <f t="shared" si="41"/>
        <v>○</v>
      </c>
      <c r="BD218" s="31" t="s">
        <v>2</v>
      </c>
      <c r="BE218" s="31" t="s">
        <v>2</v>
      </c>
      <c r="BF218" s="33" t="s">
        <v>212</v>
      </c>
      <c r="BH218" s="26" t="e">
        <f>IF(AND(#REF!="○",#REF!="○"),1,0)</f>
        <v>#REF!</v>
      </c>
      <c r="BI218" s="26" t="e">
        <f>IF(AND(#REF!="○",#REF!="×"),1,0)</f>
        <v>#REF!</v>
      </c>
      <c r="BJ218" s="26" t="e">
        <f>IF(AND(#REF!="×",#REF!="○"),1,0)</f>
        <v>#REF!</v>
      </c>
      <c r="BK218" s="26" t="e">
        <f>IF(AND(#REF!="×",#REF!="×"),1,0)</f>
        <v>#REF!</v>
      </c>
    </row>
    <row r="219" spans="1:63" s="53" customFormat="1" ht="24" customHeight="1">
      <c r="A219" s="19">
        <v>28</v>
      </c>
      <c r="B219" s="19">
        <v>217</v>
      </c>
      <c r="C219" s="20">
        <v>191</v>
      </c>
      <c r="D219" s="67" t="s">
        <v>306</v>
      </c>
      <c r="E219" s="29">
        <v>38376</v>
      </c>
      <c r="F219" s="95" t="s">
        <v>204</v>
      </c>
      <c r="G219" s="106">
        <v>37602</v>
      </c>
      <c r="H219" s="108" t="s">
        <v>305</v>
      </c>
      <c r="I219" s="109">
        <v>24</v>
      </c>
      <c r="J219" s="96">
        <v>2</v>
      </c>
      <c r="K219" s="23">
        <v>4</v>
      </c>
      <c r="L219" s="23">
        <v>28220</v>
      </c>
      <c r="M219" s="35">
        <v>479</v>
      </c>
      <c r="N219" s="23"/>
      <c r="O219" s="23"/>
      <c r="P219" s="23"/>
      <c r="Q219" s="23"/>
      <c r="R219" s="23"/>
      <c r="S219" s="23">
        <v>2</v>
      </c>
      <c r="T219" s="23"/>
      <c r="U219" s="23">
        <v>1</v>
      </c>
      <c r="V219" s="31" t="s">
        <v>285</v>
      </c>
      <c r="W219" s="23">
        <v>1</v>
      </c>
      <c r="X219" s="23">
        <v>4.5</v>
      </c>
      <c r="Y219" s="23">
        <v>0</v>
      </c>
      <c r="Z219" s="23">
        <v>2.5</v>
      </c>
      <c r="AA219" s="117">
        <v>1.5</v>
      </c>
      <c r="AB219" s="61">
        <v>71</v>
      </c>
      <c r="AC219" s="61">
        <v>66</v>
      </c>
      <c r="AD219" s="61"/>
      <c r="AE219" s="61"/>
      <c r="AF219" s="61"/>
      <c r="AG219" s="61">
        <v>68</v>
      </c>
      <c r="AH219" s="61">
        <v>47</v>
      </c>
      <c r="AI219" s="23">
        <v>1</v>
      </c>
      <c r="AJ219" s="23">
        <v>0</v>
      </c>
      <c r="AK219" s="23">
        <v>0</v>
      </c>
      <c r="AL219" s="23">
        <v>3</v>
      </c>
      <c r="AM219" s="23">
        <v>0</v>
      </c>
      <c r="AN219" s="23">
        <v>4</v>
      </c>
      <c r="AO219" s="23">
        <v>3</v>
      </c>
      <c r="AP219" s="23">
        <v>1</v>
      </c>
      <c r="AQ219" s="23">
        <v>3</v>
      </c>
      <c r="AR219" s="23">
        <v>1</v>
      </c>
      <c r="AS219" s="23"/>
      <c r="AT219" s="23"/>
      <c r="AU219" s="23"/>
      <c r="AV219" s="23"/>
      <c r="AW219" s="23"/>
      <c r="AX219" s="23"/>
      <c r="AY219" s="23"/>
      <c r="AZ219" s="23"/>
      <c r="BA219" s="23"/>
      <c r="BB219" s="31" t="str">
        <f>IF(AB219&lt;=70.4,"○","×")</f>
        <v>×</v>
      </c>
      <c r="BC219" s="31" t="str">
        <f>IF(AC219&lt;=65.4,"○","×")</f>
        <v>×</v>
      </c>
      <c r="BD219" s="31" t="s">
        <v>2</v>
      </c>
      <c r="BE219" s="31" t="s">
        <v>2</v>
      </c>
      <c r="BF219" s="33" t="s">
        <v>212</v>
      </c>
      <c r="BH219" s="26">
        <f aca="true" t="shared" si="58" ref="BH219:BH225">IF(AND(BB208="○",BC208="○"),1,0)</f>
        <v>0</v>
      </c>
      <c r="BI219" s="26">
        <f aca="true" t="shared" si="59" ref="BI219:BI225">IF(AND(BB208="○",BC208="×"),1,0)</f>
        <v>1</v>
      </c>
      <c r="BJ219" s="26">
        <f aca="true" t="shared" si="60" ref="BJ219:BJ225">IF(AND(BB208="×",BC208="○"),1,0)</f>
        <v>0</v>
      </c>
      <c r="BK219" s="26">
        <f aca="true" t="shared" si="61" ref="BK219:BK225">IF(AND(BB208="×",BC208="×"),1,0)</f>
        <v>0</v>
      </c>
    </row>
    <row r="220" spans="1:63" s="53" customFormat="1" ht="24" customHeight="1">
      <c r="A220" s="19">
        <v>28</v>
      </c>
      <c r="B220" s="19">
        <v>218</v>
      </c>
      <c r="C220" s="20">
        <v>192</v>
      </c>
      <c r="D220" s="28" t="s">
        <v>570</v>
      </c>
      <c r="E220" s="29">
        <v>38376</v>
      </c>
      <c r="F220" s="60" t="s">
        <v>469</v>
      </c>
      <c r="G220" s="63">
        <v>37488</v>
      </c>
      <c r="H220" s="108" t="s">
        <v>614</v>
      </c>
      <c r="I220" s="23"/>
      <c r="J220" s="36">
        <v>2</v>
      </c>
      <c r="K220" s="23">
        <v>4</v>
      </c>
      <c r="L220" s="23"/>
      <c r="M220" s="23"/>
      <c r="N220" s="23"/>
      <c r="O220" s="23"/>
      <c r="P220" s="23"/>
      <c r="Q220" s="23"/>
      <c r="R220" s="23"/>
      <c r="S220" s="23">
        <v>2</v>
      </c>
      <c r="T220" s="23"/>
      <c r="U220" s="23">
        <v>3</v>
      </c>
      <c r="V220" s="31" t="s">
        <v>1</v>
      </c>
      <c r="W220" s="23">
        <v>1</v>
      </c>
      <c r="X220" s="23">
        <v>3.2</v>
      </c>
      <c r="Y220" s="23">
        <v>0</v>
      </c>
      <c r="Z220" s="23"/>
      <c r="AA220" s="117">
        <v>1.5</v>
      </c>
      <c r="AB220" s="61">
        <v>63</v>
      </c>
      <c r="AC220" s="61">
        <v>56</v>
      </c>
      <c r="AD220" s="61"/>
      <c r="AE220" s="61"/>
      <c r="AF220" s="61"/>
      <c r="AG220" s="61">
        <v>65</v>
      </c>
      <c r="AH220" s="61">
        <v>46</v>
      </c>
      <c r="AI220" s="23">
        <v>1</v>
      </c>
      <c r="AJ220" s="23">
        <v>0</v>
      </c>
      <c r="AK220" s="23">
        <v>0</v>
      </c>
      <c r="AL220" s="23">
        <v>7</v>
      </c>
      <c r="AM220" s="23">
        <v>0</v>
      </c>
      <c r="AN220" s="23">
        <v>4</v>
      </c>
      <c r="AO220" s="23">
        <v>5</v>
      </c>
      <c r="AP220" s="23">
        <v>2</v>
      </c>
      <c r="AQ220" s="23">
        <v>20</v>
      </c>
      <c r="AR220" s="23">
        <v>1</v>
      </c>
      <c r="AS220" s="23"/>
      <c r="AT220" s="23"/>
      <c r="AU220" s="23"/>
      <c r="AV220" s="23"/>
      <c r="AW220" s="23"/>
      <c r="AX220" s="23"/>
      <c r="AY220" s="23"/>
      <c r="AZ220" s="23"/>
      <c r="BA220" s="23"/>
      <c r="BB220" s="31" t="str">
        <f t="shared" si="40"/>
        <v>○</v>
      </c>
      <c r="BC220" s="31" t="str">
        <f t="shared" si="41"/>
        <v>○</v>
      </c>
      <c r="BD220" s="114" t="str">
        <f>IF(AB220&lt;=75.4,"○","×")</f>
        <v>○</v>
      </c>
      <c r="BE220" s="114" t="str">
        <f>IF(AC220&lt;=70.4,"○","×")</f>
        <v>○</v>
      </c>
      <c r="BF220" s="33" t="s">
        <v>23</v>
      </c>
      <c r="BH220" s="26">
        <f t="shared" si="58"/>
        <v>1</v>
      </c>
      <c r="BI220" s="26">
        <f t="shared" si="59"/>
        <v>0</v>
      </c>
      <c r="BJ220" s="26">
        <f t="shared" si="60"/>
        <v>0</v>
      </c>
      <c r="BK220" s="26">
        <f t="shared" si="61"/>
        <v>0</v>
      </c>
    </row>
    <row r="221" spans="1:63" s="53" customFormat="1" ht="24" customHeight="1">
      <c r="A221" s="19">
        <v>28</v>
      </c>
      <c r="B221" s="19">
        <v>217</v>
      </c>
      <c r="C221" s="20">
        <v>195</v>
      </c>
      <c r="D221" s="65" t="s">
        <v>309</v>
      </c>
      <c r="E221" s="29">
        <v>38287</v>
      </c>
      <c r="F221" s="95" t="s">
        <v>215</v>
      </c>
      <c r="G221" s="75">
        <v>37572</v>
      </c>
      <c r="H221" s="35" t="s">
        <v>459</v>
      </c>
      <c r="I221" s="35"/>
      <c r="J221" s="96">
        <v>2</v>
      </c>
      <c r="K221" s="23">
        <v>3</v>
      </c>
      <c r="L221" s="23">
        <v>28665</v>
      </c>
      <c r="M221" s="35">
        <v>187</v>
      </c>
      <c r="N221" s="23"/>
      <c r="O221" s="23"/>
      <c r="P221" s="23"/>
      <c r="Q221" s="23"/>
      <c r="R221" s="23"/>
      <c r="S221" s="23">
        <v>2</v>
      </c>
      <c r="T221" s="23"/>
      <c r="U221" s="23">
        <v>1</v>
      </c>
      <c r="V221" s="31" t="s">
        <v>161</v>
      </c>
      <c r="W221" s="23">
        <v>1</v>
      </c>
      <c r="X221" s="23">
        <v>0.5</v>
      </c>
      <c r="Y221" s="23">
        <v>0</v>
      </c>
      <c r="Z221" s="23">
        <v>0</v>
      </c>
      <c r="AA221" s="117">
        <v>1.5</v>
      </c>
      <c r="AB221" s="61">
        <v>75</v>
      </c>
      <c r="AC221" s="61">
        <v>71</v>
      </c>
      <c r="AD221" s="61"/>
      <c r="AE221" s="61"/>
      <c r="AF221" s="61"/>
      <c r="AG221" s="61">
        <v>69</v>
      </c>
      <c r="AH221" s="61">
        <v>50</v>
      </c>
      <c r="AI221" s="23">
        <v>1</v>
      </c>
      <c r="AJ221" s="23">
        <v>0</v>
      </c>
      <c r="AK221" s="23">
        <v>0</v>
      </c>
      <c r="AL221" s="23">
        <v>7</v>
      </c>
      <c r="AM221" s="23">
        <v>0</v>
      </c>
      <c r="AN221" s="23">
        <v>4</v>
      </c>
      <c r="AO221" s="23">
        <v>3</v>
      </c>
      <c r="AP221" s="23">
        <v>1</v>
      </c>
      <c r="AQ221" s="23">
        <v>3</v>
      </c>
      <c r="AR221" s="23">
        <v>1</v>
      </c>
      <c r="AS221" s="23"/>
      <c r="AT221" s="23"/>
      <c r="AU221" s="23"/>
      <c r="AV221" s="23"/>
      <c r="AW221" s="23"/>
      <c r="AX221" s="23"/>
      <c r="AY221" s="23"/>
      <c r="AZ221" s="23"/>
      <c r="BA221" s="23"/>
      <c r="BB221" s="31" t="str">
        <f>IF(AB221&lt;=70.4,"○","×")</f>
        <v>×</v>
      </c>
      <c r="BC221" s="31" t="str">
        <f>IF(AC221&lt;=65.4,"○","×")</f>
        <v>×</v>
      </c>
      <c r="BD221" s="31" t="s">
        <v>2</v>
      </c>
      <c r="BE221" s="31" t="s">
        <v>2</v>
      </c>
      <c r="BF221" s="33" t="s">
        <v>23</v>
      </c>
      <c r="BH221" s="26">
        <f t="shared" si="58"/>
        <v>1</v>
      </c>
      <c r="BI221" s="26">
        <f t="shared" si="59"/>
        <v>0</v>
      </c>
      <c r="BJ221" s="26">
        <f t="shared" si="60"/>
        <v>0</v>
      </c>
      <c r="BK221" s="26">
        <f t="shared" si="61"/>
        <v>0</v>
      </c>
    </row>
    <row r="222" spans="1:63" s="53" customFormat="1" ht="24" customHeight="1">
      <c r="A222" s="19">
        <v>28</v>
      </c>
      <c r="B222" s="19">
        <v>217</v>
      </c>
      <c r="C222" s="20">
        <v>193</v>
      </c>
      <c r="D222" s="56" t="s">
        <v>307</v>
      </c>
      <c r="E222" s="29">
        <v>38287</v>
      </c>
      <c r="F222" s="95" t="s">
        <v>215</v>
      </c>
      <c r="G222" s="75">
        <v>37572</v>
      </c>
      <c r="H222" s="64" t="s">
        <v>57</v>
      </c>
      <c r="I222" s="64"/>
      <c r="J222" s="96">
        <v>4</v>
      </c>
      <c r="K222" s="23">
        <v>1</v>
      </c>
      <c r="L222" s="23">
        <v>28665</v>
      </c>
      <c r="M222" s="35">
        <v>18</v>
      </c>
      <c r="N222" s="64"/>
      <c r="O222" s="23"/>
      <c r="P222" s="23"/>
      <c r="Q222" s="23"/>
      <c r="R222" s="23"/>
      <c r="S222" s="23">
        <v>4</v>
      </c>
      <c r="T222" s="23"/>
      <c r="U222" s="23">
        <v>1</v>
      </c>
      <c r="V222" s="31" t="s">
        <v>308</v>
      </c>
      <c r="W222" s="23">
        <v>1</v>
      </c>
      <c r="X222" s="23">
        <v>13</v>
      </c>
      <c r="Y222" s="23">
        <v>0</v>
      </c>
      <c r="Z222" s="23"/>
      <c r="AA222" s="117">
        <v>1.5</v>
      </c>
      <c r="AB222" s="61">
        <v>60</v>
      </c>
      <c r="AC222" s="61">
        <v>54</v>
      </c>
      <c r="AD222" s="61"/>
      <c r="AE222" s="61"/>
      <c r="AF222" s="61"/>
      <c r="AG222" s="61">
        <v>58</v>
      </c>
      <c r="AH222" s="61">
        <v>44</v>
      </c>
      <c r="AI222" s="23">
        <v>3</v>
      </c>
      <c r="AJ222" s="23">
        <v>0</v>
      </c>
      <c r="AK222" s="23">
        <v>0</v>
      </c>
      <c r="AL222" s="23">
        <v>2</v>
      </c>
      <c r="AM222" s="23">
        <v>0</v>
      </c>
      <c r="AN222" s="23">
        <v>4</v>
      </c>
      <c r="AO222" s="23">
        <v>3</v>
      </c>
      <c r="AP222" s="23">
        <v>1</v>
      </c>
      <c r="AQ222" s="23">
        <v>3</v>
      </c>
      <c r="AR222" s="23">
        <v>1</v>
      </c>
      <c r="AS222" s="23"/>
      <c r="AT222" s="23"/>
      <c r="AU222" s="23"/>
      <c r="AV222" s="23"/>
      <c r="AW222" s="23"/>
      <c r="AX222" s="23"/>
      <c r="AY222" s="23"/>
      <c r="AZ222" s="23"/>
      <c r="BA222" s="23"/>
      <c r="BB222" s="31" t="str">
        <f t="shared" si="40"/>
        <v>○</v>
      </c>
      <c r="BC222" s="31" t="str">
        <f t="shared" si="41"/>
        <v>○</v>
      </c>
      <c r="BD222" s="31" t="s">
        <v>2</v>
      </c>
      <c r="BE222" s="31" t="s">
        <v>2</v>
      </c>
      <c r="BF222" s="33" t="s">
        <v>23</v>
      </c>
      <c r="BH222" s="26">
        <f t="shared" si="58"/>
        <v>1</v>
      </c>
      <c r="BI222" s="26">
        <f t="shared" si="59"/>
        <v>0</v>
      </c>
      <c r="BJ222" s="26">
        <f t="shared" si="60"/>
        <v>0</v>
      </c>
      <c r="BK222" s="26">
        <f t="shared" si="61"/>
        <v>0</v>
      </c>
    </row>
    <row r="223" spans="1:63" s="53" customFormat="1" ht="24" customHeight="1">
      <c r="A223" s="19">
        <v>28</v>
      </c>
      <c r="B223" s="19">
        <v>217</v>
      </c>
      <c r="C223" s="20">
        <v>196</v>
      </c>
      <c r="D223" s="56" t="s">
        <v>472</v>
      </c>
      <c r="E223" s="29">
        <v>38418</v>
      </c>
      <c r="F223" s="60" t="s">
        <v>432</v>
      </c>
      <c r="G223" s="63">
        <v>37553</v>
      </c>
      <c r="H223" s="64" t="s">
        <v>666</v>
      </c>
      <c r="I223" s="64"/>
      <c r="J223" s="96">
        <v>2</v>
      </c>
      <c r="K223" s="23">
        <v>3</v>
      </c>
      <c r="L223" s="23">
        <v>28604</v>
      </c>
      <c r="M223" s="35">
        <v>133</v>
      </c>
      <c r="N223" s="23"/>
      <c r="O223" s="23"/>
      <c r="P223" s="23"/>
      <c r="Q223" s="23"/>
      <c r="R223" s="23"/>
      <c r="S223" s="23">
        <v>2</v>
      </c>
      <c r="T223" s="23"/>
      <c r="U223" s="23">
        <v>1</v>
      </c>
      <c r="V223" s="31" t="s">
        <v>270</v>
      </c>
      <c r="W223" s="23">
        <v>1</v>
      </c>
      <c r="X223" s="23">
        <v>1.5</v>
      </c>
      <c r="Y223" s="23">
        <v>0</v>
      </c>
      <c r="Z223" s="23">
        <v>1.5</v>
      </c>
      <c r="AA223" s="117">
        <v>1.5</v>
      </c>
      <c r="AB223" s="61">
        <v>71</v>
      </c>
      <c r="AC223" s="61">
        <v>69</v>
      </c>
      <c r="AD223" s="61"/>
      <c r="AE223" s="61"/>
      <c r="AF223" s="61"/>
      <c r="AG223" s="61">
        <v>67</v>
      </c>
      <c r="AH223" s="61">
        <v>56</v>
      </c>
      <c r="AI223" s="23">
        <v>1</v>
      </c>
      <c r="AJ223" s="23">
        <v>0</v>
      </c>
      <c r="AK223" s="23">
        <v>0</v>
      </c>
      <c r="AL223" s="23">
        <v>7</v>
      </c>
      <c r="AM223" s="23">
        <v>0</v>
      </c>
      <c r="AN223" s="23">
        <v>4</v>
      </c>
      <c r="AO223" s="23">
        <v>3</v>
      </c>
      <c r="AP223" s="23">
        <v>1</v>
      </c>
      <c r="AQ223" s="23">
        <v>3</v>
      </c>
      <c r="AR223" s="23">
        <v>1</v>
      </c>
      <c r="AS223" s="23"/>
      <c r="AT223" s="23"/>
      <c r="AU223" s="23"/>
      <c r="AV223" s="23"/>
      <c r="AW223" s="23"/>
      <c r="AX223" s="23"/>
      <c r="AY223" s="23"/>
      <c r="AZ223" s="23"/>
      <c r="BA223" s="23"/>
      <c r="BB223" s="31" t="str">
        <f>IF(AB223&lt;=70.4,"○","×")</f>
        <v>×</v>
      </c>
      <c r="BC223" s="31" t="str">
        <f>IF(AC223&lt;=65.4,"○","×")</f>
        <v>×</v>
      </c>
      <c r="BD223" s="31" t="s">
        <v>2</v>
      </c>
      <c r="BE223" s="31" t="s">
        <v>2</v>
      </c>
      <c r="BF223" s="33" t="s">
        <v>23</v>
      </c>
      <c r="BH223" s="26">
        <f t="shared" si="58"/>
        <v>1</v>
      </c>
      <c r="BI223" s="26">
        <f t="shared" si="59"/>
        <v>0</v>
      </c>
      <c r="BJ223" s="26">
        <f t="shared" si="60"/>
        <v>0</v>
      </c>
      <c r="BK223" s="26">
        <f t="shared" si="61"/>
        <v>0</v>
      </c>
    </row>
    <row r="224" spans="1:63" s="53" customFormat="1" ht="24" customHeight="1">
      <c r="A224" s="19">
        <v>28</v>
      </c>
      <c r="B224" s="19">
        <v>218</v>
      </c>
      <c r="C224" s="20">
        <v>197</v>
      </c>
      <c r="D224" s="56" t="s">
        <v>310</v>
      </c>
      <c r="E224" s="29">
        <v>38369</v>
      </c>
      <c r="F224" s="60" t="s">
        <v>571</v>
      </c>
      <c r="G224" s="63">
        <v>37593</v>
      </c>
      <c r="H224" s="64" t="s">
        <v>311</v>
      </c>
      <c r="I224" s="64">
        <v>17</v>
      </c>
      <c r="J224" s="96">
        <v>2</v>
      </c>
      <c r="K224" s="23">
        <v>4</v>
      </c>
      <c r="L224" s="23">
        <v>28321</v>
      </c>
      <c r="M224" s="35">
        <v>455</v>
      </c>
      <c r="N224" s="23"/>
      <c r="O224" s="23"/>
      <c r="P224" s="23"/>
      <c r="Q224" s="23"/>
      <c r="R224" s="23"/>
      <c r="S224" s="23">
        <v>2</v>
      </c>
      <c r="T224" s="23"/>
      <c r="U224" s="23">
        <v>1</v>
      </c>
      <c r="V224" s="31" t="s">
        <v>285</v>
      </c>
      <c r="W224" s="23">
        <v>1</v>
      </c>
      <c r="X224" s="23">
        <v>0</v>
      </c>
      <c r="Y224" s="23">
        <v>0</v>
      </c>
      <c r="Z224" s="23">
        <v>8</v>
      </c>
      <c r="AA224" s="117">
        <v>1.5</v>
      </c>
      <c r="AB224" s="61">
        <v>73</v>
      </c>
      <c r="AC224" s="61">
        <v>70</v>
      </c>
      <c r="AD224" s="61"/>
      <c r="AE224" s="61"/>
      <c r="AF224" s="61"/>
      <c r="AG224" s="61">
        <v>64</v>
      </c>
      <c r="AH224" s="61">
        <v>45</v>
      </c>
      <c r="AI224" s="23">
        <v>1</v>
      </c>
      <c r="AJ224" s="23">
        <v>0</v>
      </c>
      <c r="AK224" s="23">
        <v>0</v>
      </c>
      <c r="AL224" s="23">
        <v>7</v>
      </c>
      <c r="AM224" s="23">
        <v>0</v>
      </c>
      <c r="AN224" s="23">
        <v>4</v>
      </c>
      <c r="AO224" s="23">
        <v>3</v>
      </c>
      <c r="AP224" s="23">
        <v>1</v>
      </c>
      <c r="AQ224" s="23">
        <v>3</v>
      </c>
      <c r="AR224" s="23">
        <v>1</v>
      </c>
      <c r="AS224" s="23"/>
      <c r="AT224" s="23"/>
      <c r="AU224" s="23"/>
      <c r="AV224" s="23"/>
      <c r="AW224" s="23"/>
      <c r="AX224" s="23"/>
      <c r="AY224" s="23"/>
      <c r="AZ224" s="23"/>
      <c r="BA224" s="23"/>
      <c r="BB224" s="31" t="str">
        <f t="shared" si="40"/>
        <v>×</v>
      </c>
      <c r="BC224" s="31" t="str">
        <f t="shared" si="41"/>
        <v>×</v>
      </c>
      <c r="BD224" s="31" t="s">
        <v>2</v>
      </c>
      <c r="BE224" s="31" t="s">
        <v>2</v>
      </c>
      <c r="BF224" s="33" t="s">
        <v>212</v>
      </c>
      <c r="BH224" s="26">
        <f t="shared" si="58"/>
        <v>0</v>
      </c>
      <c r="BI224" s="26">
        <f t="shared" si="59"/>
        <v>0</v>
      </c>
      <c r="BJ224" s="26">
        <f t="shared" si="60"/>
        <v>0</v>
      </c>
      <c r="BK224" s="26">
        <f t="shared" si="61"/>
        <v>1</v>
      </c>
    </row>
    <row r="225" spans="1:63" s="53" customFormat="1" ht="24" customHeight="1">
      <c r="A225" s="19">
        <v>28</v>
      </c>
      <c r="B225" s="19">
        <v>218</v>
      </c>
      <c r="C225" s="20">
        <v>198</v>
      </c>
      <c r="D225" s="56" t="s">
        <v>312</v>
      </c>
      <c r="E225" s="29">
        <v>38376</v>
      </c>
      <c r="F225" s="60" t="s">
        <v>204</v>
      </c>
      <c r="G225" s="63">
        <v>37601</v>
      </c>
      <c r="H225" s="64" t="s">
        <v>4</v>
      </c>
      <c r="I225" s="64"/>
      <c r="J225" s="96">
        <v>4</v>
      </c>
      <c r="K225" s="23">
        <v>1</v>
      </c>
      <c r="L225" s="23">
        <v>28220</v>
      </c>
      <c r="M225" s="35">
        <v>8</v>
      </c>
      <c r="N225" s="64"/>
      <c r="O225" s="23"/>
      <c r="P225" s="23"/>
      <c r="Q225" s="23"/>
      <c r="R225" s="23"/>
      <c r="S225" s="23">
        <v>4</v>
      </c>
      <c r="T225" s="23"/>
      <c r="U225" s="23">
        <v>1</v>
      </c>
      <c r="V225" s="31" t="s">
        <v>121</v>
      </c>
      <c r="W225" s="23">
        <v>1</v>
      </c>
      <c r="X225" s="23">
        <v>17</v>
      </c>
      <c r="Y225" s="23">
        <v>0</v>
      </c>
      <c r="Z225" s="23"/>
      <c r="AA225" s="117">
        <v>1.5</v>
      </c>
      <c r="AB225" s="61">
        <v>58</v>
      </c>
      <c r="AC225" s="61">
        <v>51</v>
      </c>
      <c r="AD225" s="61"/>
      <c r="AE225" s="61"/>
      <c r="AF225" s="61"/>
      <c r="AG225" s="61">
        <v>53</v>
      </c>
      <c r="AH225" s="61">
        <v>48</v>
      </c>
      <c r="AI225" s="23">
        <v>3</v>
      </c>
      <c r="AJ225" s="23"/>
      <c r="AK225" s="23">
        <v>1</v>
      </c>
      <c r="AL225" s="23">
        <v>7</v>
      </c>
      <c r="AM225" s="23">
        <v>0</v>
      </c>
      <c r="AN225" s="23">
        <v>4</v>
      </c>
      <c r="AO225" s="23">
        <v>3</v>
      </c>
      <c r="AP225" s="23">
        <v>1</v>
      </c>
      <c r="AQ225" s="23">
        <v>3</v>
      </c>
      <c r="AR225" s="23">
        <v>1</v>
      </c>
      <c r="AS225" s="23"/>
      <c r="AT225" s="23"/>
      <c r="AU225" s="23"/>
      <c r="AV225" s="23"/>
      <c r="AW225" s="23"/>
      <c r="AX225" s="23"/>
      <c r="AY225" s="23"/>
      <c r="AZ225" s="23"/>
      <c r="BA225" s="23"/>
      <c r="BB225" s="31" t="str">
        <f t="shared" si="40"/>
        <v>○</v>
      </c>
      <c r="BC225" s="31" t="str">
        <f t="shared" si="41"/>
        <v>○</v>
      </c>
      <c r="BD225" s="31" t="s">
        <v>2</v>
      </c>
      <c r="BE225" s="31" t="s">
        <v>2</v>
      </c>
      <c r="BF225" s="33" t="s">
        <v>212</v>
      </c>
      <c r="BH225" s="26">
        <f t="shared" si="58"/>
        <v>0</v>
      </c>
      <c r="BI225" s="26">
        <f t="shared" si="59"/>
        <v>0</v>
      </c>
      <c r="BJ225" s="26">
        <f t="shared" si="60"/>
        <v>0</v>
      </c>
      <c r="BK225" s="26">
        <f t="shared" si="61"/>
        <v>1</v>
      </c>
    </row>
    <row r="226" spans="1:63" s="53" customFormat="1" ht="24" customHeight="1">
      <c r="A226" s="19">
        <v>28</v>
      </c>
      <c r="B226" s="19">
        <v>218</v>
      </c>
      <c r="C226" s="20">
        <v>199</v>
      </c>
      <c r="D226" s="56" t="s">
        <v>313</v>
      </c>
      <c r="E226" s="29">
        <v>38376</v>
      </c>
      <c r="F226" s="60" t="s">
        <v>204</v>
      </c>
      <c r="G226" s="63">
        <v>37601</v>
      </c>
      <c r="H226" s="64" t="s">
        <v>419</v>
      </c>
      <c r="I226" s="64"/>
      <c r="J226" s="96">
        <v>4</v>
      </c>
      <c r="K226" s="23">
        <v>3</v>
      </c>
      <c r="L226" s="23">
        <v>28341</v>
      </c>
      <c r="M226" s="35">
        <v>175</v>
      </c>
      <c r="N226" s="23"/>
      <c r="O226" s="23"/>
      <c r="P226" s="23"/>
      <c r="Q226" s="23"/>
      <c r="R226" s="23"/>
      <c r="S226" s="23">
        <v>4</v>
      </c>
      <c r="T226" s="23"/>
      <c r="U226" s="23">
        <v>1</v>
      </c>
      <c r="V226" s="31" t="s">
        <v>121</v>
      </c>
      <c r="W226" s="23">
        <v>1</v>
      </c>
      <c r="X226" s="23">
        <v>4.9</v>
      </c>
      <c r="Y226" s="23">
        <v>0</v>
      </c>
      <c r="Z226" s="23"/>
      <c r="AA226" s="117">
        <v>1.5</v>
      </c>
      <c r="AB226" s="61">
        <v>71</v>
      </c>
      <c r="AC226" s="61">
        <v>66</v>
      </c>
      <c r="AD226" s="61"/>
      <c r="AE226" s="61"/>
      <c r="AF226" s="61"/>
      <c r="AG226" s="61">
        <v>66</v>
      </c>
      <c r="AH226" s="61">
        <v>50</v>
      </c>
      <c r="AI226" s="23">
        <v>1</v>
      </c>
      <c r="AJ226" s="23">
        <v>0</v>
      </c>
      <c r="AK226" s="23">
        <v>0</v>
      </c>
      <c r="AL226" s="23">
        <v>3</v>
      </c>
      <c r="AM226" s="23">
        <v>0</v>
      </c>
      <c r="AN226" s="23">
        <v>4</v>
      </c>
      <c r="AO226" s="23">
        <v>3</v>
      </c>
      <c r="AP226" s="23">
        <v>1</v>
      </c>
      <c r="AQ226" s="23">
        <v>3</v>
      </c>
      <c r="AR226" s="23">
        <v>1</v>
      </c>
      <c r="AS226" s="23"/>
      <c r="AT226" s="23"/>
      <c r="AU226" s="23"/>
      <c r="AV226" s="23"/>
      <c r="AW226" s="23"/>
      <c r="AX226" s="23"/>
      <c r="AY226" s="23"/>
      <c r="AZ226" s="23"/>
      <c r="BA226" s="23"/>
      <c r="BB226" s="31" t="str">
        <f t="shared" si="40"/>
        <v>×</v>
      </c>
      <c r="BC226" s="31" t="str">
        <f t="shared" si="41"/>
        <v>×</v>
      </c>
      <c r="BD226" s="31" t="s">
        <v>2</v>
      </c>
      <c r="BE226" s="31" t="s">
        <v>2</v>
      </c>
      <c r="BF226" s="33" t="s">
        <v>212</v>
      </c>
      <c r="BH226" s="26">
        <f aca="true" t="shared" si="62" ref="BH226:BH284">IF(AND(BB215="○",BC215="○"),1,0)</f>
        <v>1</v>
      </c>
      <c r="BI226" s="26">
        <f aca="true" t="shared" si="63" ref="BI226:BI284">IF(AND(BB215="○",BC215="×"),1,0)</f>
        <v>0</v>
      </c>
      <c r="BJ226" s="26">
        <f aca="true" t="shared" si="64" ref="BJ226:BJ284">IF(AND(BB215="×",BC215="○"),1,0)</f>
        <v>0</v>
      </c>
      <c r="BK226" s="26">
        <f aca="true" t="shared" si="65" ref="BK226:BK284">IF(AND(BB215="×",BC215="×"),1,0)</f>
        <v>0</v>
      </c>
    </row>
    <row r="227" spans="1:63" s="53" customFormat="1" ht="24" customHeight="1">
      <c r="A227" s="19">
        <v>28</v>
      </c>
      <c r="B227" s="19">
        <v>219</v>
      </c>
      <c r="C227" s="20">
        <v>200</v>
      </c>
      <c r="D227" s="56" t="s">
        <v>314</v>
      </c>
      <c r="E227" s="29">
        <v>38376</v>
      </c>
      <c r="F227" s="60" t="s">
        <v>204</v>
      </c>
      <c r="G227" s="63">
        <v>37601</v>
      </c>
      <c r="H227" s="64" t="s">
        <v>667</v>
      </c>
      <c r="I227" s="64"/>
      <c r="J227" s="96">
        <v>2</v>
      </c>
      <c r="K227" s="23">
        <v>3</v>
      </c>
      <c r="L227" s="23">
        <v>28361</v>
      </c>
      <c r="M227" s="35">
        <v>275</v>
      </c>
      <c r="N227" s="23"/>
      <c r="O227" s="23"/>
      <c r="P227" s="23"/>
      <c r="Q227" s="23"/>
      <c r="R227" s="23"/>
      <c r="S227" s="23">
        <v>2</v>
      </c>
      <c r="T227" s="23"/>
      <c r="U227" s="23">
        <v>1</v>
      </c>
      <c r="V227" s="31" t="s">
        <v>270</v>
      </c>
      <c r="W227" s="23">
        <v>1</v>
      </c>
      <c r="X227" s="23">
        <v>2</v>
      </c>
      <c r="Y227" s="23">
        <v>0</v>
      </c>
      <c r="Z227" s="23">
        <v>4</v>
      </c>
      <c r="AA227" s="117">
        <v>1.5</v>
      </c>
      <c r="AB227" s="61">
        <v>69</v>
      </c>
      <c r="AC227" s="61">
        <v>62</v>
      </c>
      <c r="AD227" s="61"/>
      <c r="AE227" s="61"/>
      <c r="AF227" s="61"/>
      <c r="AG227" s="61">
        <v>63</v>
      </c>
      <c r="AH227" s="61">
        <v>45</v>
      </c>
      <c r="AI227" s="23">
        <v>1</v>
      </c>
      <c r="AJ227" s="23">
        <v>0</v>
      </c>
      <c r="AK227" s="23">
        <v>0</v>
      </c>
      <c r="AL227" s="23">
        <v>7</v>
      </c>
      <c r="AM227" s="23">
        <v>0</v>
      </c>
      <c r="AN227" s="23">
        <v>4</v>
      </c>
      <c r="AO227" s="23">
        <v>3</v>
      </c>
      <c r="AP227" s="23">
        <v>1</v>
      </c>
      <c r="AQ227" s="23">
        <v>3</v>
      </c>
      <c r="AR227" s="23">
        <v>1</v>
      </c>
      <c r="AS227" s="23"/>
      <c r="AT227" s="23"/>
      <c r="AU227" s="23"/>
      <c r="AV227" s="23"/>
      <c r="AW227" s="23"/>
      <c r="AX227" s="23"/>
      <c r="AY227" s="23"/>
      <c r="AZ227" s="23"/>
      <c r="BA227" s="23"/>
      <c r="BB227" s="31" t="str">
        <f t="shared" si="40"/>
        <v>○</v>
      </c>
      <c r="BC227" s="31" t="str">
        <f t="shared" si="41"/>
        <v>○</v>
      </c>
      <c r="BD227" s="31" t="s">
        <v>2</v>
      </c>
      <c r="BE227" s="31" t="s">
        <v>2</v>
      </c>
      <c r="BF227" s="33" t="s">
        <v>212</v>
      </c>
      <c r="BH227" s="26">
        <f t="shared" si="62"/>
        <v>0</v>
      </c>
      <c r="BI227" s="26">
        <f t="shared" si="63"/>
        <v>0</v>
      </c>
      <c r="BJ227" s="26">
        <f t="shared" si="64"/>
        <v>0</v>
      </c>
      <c r="BK227" s="26">
        <f t="shared" si="65"/>
        <v>1</v>
      </c>
    </row>
    <row r="228" spans="1:63" s="53" customFormat="1" ht="24" customHeight="1">
      <c r="A228" s="19">
        <v>28</v>
      </c>
      <c r="B228" s="19">
        <v>219</v>
      </c>
      <c r="C228" s="20">
        <v>202</v>
      </c>
      <c r="D228" s="28" t="s">
        <v>315</v>
      </c>
      <c r="E228" s="29">
        <v>38181</v>
      </c>
      <c r="F228" s="60" t="s">
        <v>223</v>
      </c>
      <c r="G228" s="63">
        <v>37496</v>
      </c>
      <c r="H228" s="23" t="s">
        <v>316</v>
      </c>
      <c r="I228" s="23">
        <v>84</v>
      </c>
      <c r="J228" s="36">
        <v>2</v>
      </c>
      <c r="K228" s="23">
        <v>4</v>
      </c>
      <c r="L228" s="23"/>
      <c r="M228" s="23"/>
      <c r="N228" s="23" t="s">
        <v>273</v>
      </c>
      <c r="O228" s="23"/>
      <c r="P228" s="23"/>
      <c r="Q228" s="23"/>
      <c r="R228" s="23"/>
      <c r="S228" s="23">
        <v>2</v>
      </c>
      <c r="T228" s="23"/>
      <c r="U228" s="23">
        <v>3</v>
      </c>
      <c r="V228" s="31" t="s">
        <v>183</v>
      </c>
      <c r="W228" s="23">
        <v>1</v>
      </c>
      <c r="X228" s="23">
        <v>2</v>
      </c>
      <c r="Y228" s="23">
        <v>1</v>
      </c>
      <c r="Z228" s="23">
        <v>100</v>
      </c>
      <c r="AA228" s="117">
        <v>1.5</v>
      </c>
      <c r="AB228" s="61">
        <v>71</v>
      </c>
      <c r="AC228" s="61">
        <v>65</v>
      </c>
      <c r="AD228" s="61"/>
      <c r="AE228" s="61"/>
      <c r="AF228" s="61"/>
      <c r="AG228" s="61">
        <v>63</v>
      </c>
      <c r="AH228" s="61">
        <v>47</v>
      </c>
      <c r="AI228" s="23">
        <v>1</v>
      </c>
      <c r="AJ228" s="23">
        <v>0</v>
      </c>
      <c r="AK228" s="23">
        <v>0</v>
      </c>
      <c r="AL228" s="23">
        <v>3</v>
      </c>
      <c r="AM228" s="23">
        <v>0</v>
      </c>
      <c r="AN228" s="23">
        <v>4</v>
      </c>
      <c r="AO228" s="23">
        <v>5</v>
      </c>
      <c r="AP228" s="23">
        <v>2</v>
      </c>
      <c r="AQ228" s="23">
        <v>20</v>
      </c>
      <c r="AR228" s="23">
        <v>1</v>
      </c>
      <c r="AS228" s="23"/>
      <c r="AT228" s="23"/>
      <c r="AU228" s="23"/>
      <c r="AV228" s="23"/>
      <c r="AW228" s="23"/>
      <c r="AX228" s="23"/>
      <c r="AY228" s="23"/>
      <c r="AZ228" s="23"/>
      <c r="BA228" s="23"/>
      <c r="BB228" s="31" t="str">
        <f t="shared" si="40"/>
        <v>×</v>
      </c>
      <c r="BC228" s="31" t="str">
        <f t="shared" si="41"/>
        <v>○</v>
      </c>
      <c r="BD228" s="114" t="str">
        <f>IF(AB228&lt;=75.4,"○","×")</f>
        <v>○</v>
      </c>
      <c r="BE228" s="114" t="str">
        <f>IF(AC228&lt;=70.4,"○","×")</f>
        <v>○</v>
      </c>
      <c r="BF228" s="33" t="s">
        <v>212</v>
      </c>
      <c r="BH228" s="26">
        <f>IF(AND(BB217="○",BC217="○"),1,0)</f>
        <v>0</v>
      </c>
      <c r="BI228" s="26">
        <f>IF(AND(BB217="○",BC217="×"),1,0)</f>
        <v>0</v>
      </c>
      <c r="BJ228" s="26">
        <f>IF(AND(BB217="×",BC217="○"),1,0)</f>
        <v>0</v>
      </c>
      <c r="BK228" s="26">
        <f>IF(AND(BB217="×",BC217="×"),1,0)</f>
        <v>1</v>
      </c>
    </row>
    <row r="229" spans="1:63" s="53" customFormat="1" ht="24" customHeight="1">
      <c r="A229" s="19">
        <v>28</v>
      </c>
      <c r="B229" s="19">
        <v>219</v>
      </c>
      <c r="C229" s="20">
        <v>201</v>
      </c>
      <c r="D229" s="28" t="s">
        <v>384</v>
      </c>
      <c r="E229" s="29">
        <v>38089</v>
      </c>
      <c r="F229" s="60" t="s">
        <v>356</v>
      </c>
      <c r="G229" s="63">
        <v>37370</v>
      </c>
      <c r="H229" s="23" t="s">
        <v>420</v>
      </c>
      <c r="I229" s="23"/>
      <c r="J229" s="36">
        <v>4</v>
      </c>
      <c r="K229" s="23">
        <v>3</v>
      </c>
      <c r="L229" s="23"/>
      <c r="M229" s="23"/>
      <c r="N229" s="23"/>
      <c r="O229" s="23"/>
      <c r="P229" s="23"/>
      <c r="Q229" s="23"/>
      <c r="R229" s="23"/>
      <c r="S229" s="23">
        <v>2</v>
      </c>
      <c r="T229" s="23"/>
      <c r="U229" s="23">
        <v>3</v>
      </c>
      <c r="V229" s="31" t="s">
        <v>1</v>
      </c>
      <c r="W229" s="23">
        <v>1</v>
      </c>
      <c r="X229" s="23">
        <v>6</v>
      </c>
      <c r="Y229" s="23">
        <v>3</v>
      </c>
      <c r="Z229" s="23"/>
      <c r="AA229" s="117">
        <v>1.5</v>
      </c>
      <c r="AB229" s="61">
        <v>68</v>
      </c>
      <c r="AC229" s="61">
        <v>62</v>
      </c>
      <c r="AD229" s="61"/>
      <c r="AE229" s="61"/>
      <c r="AF229" s="61"/>
      <c r="AG229" s="61">
        <v>68</v>
      </c>
      <c r="AH229" s="61">
        <v>56</v>
      </c>
      <c r="AI229" s="23">
        <v>1</v>
      </c>
      <c r="AJ229" s="23">
        <v>0</v>
      </c>
      <c r="AK229" s="23">
        <v>0</v>
      </c>
      <c r="AL229" s="23">
        <v>3</v>
      </c>
      <c r="AM229" s="23">
        <v>0</v>
      </c>
      <c r="AN229" s="23">
        <v>4</v>
      </c>
      <c r="AO229" s="23">
        <v>5</v>
      </c>
      <c r="AP229" s="23">
        <v>2</v>
      </c>
      <c r="AQ229" s="23">
        <v>20</v>
      </c>
      <c r="AR229" s="23">
        <v>1</v>
      </c>
      <c r="AS229" s="23"/>
      <c r="AT229" s="23"/>
      <c r="AU229" s="23"/>
      <c r="AV229" s="23"/>
      <c r="AW229" s="23"/>
      <c r="AX229" s="23"/>
      <c r="AY229" s="23"/>
      <c r="AZ229" s="23"/>
      <c r="BA229" s="23"/>
      <c r="BB229" s="31" t="str">
        <f t="shared" si="40"/>
        <v>○</v>
      </c>
      <c r="BC229" s="31" t="str">
        <f t="shared" si="41"/>
        <v>○</v>
      </c>
      <c r="BD229" s="114" t="str">
        <f>IF(AB229&lt;=75.4,"○","×")</f>
        <v>○</v>
      </c>
      <c r="BE229" s="114" t="str">
        <f>IF(AC229&lt;=70.4,"○","×")</f>
        <v>○</v>
      </c>
      <c r="BF229" s="33" t="s">
        <v>23</v>
      </c>
      <c r="BH229" s="26">
        <f t="shared" si="62"/>
        <v>1</v>
      </c>
      <c r="BI229" s="26">
        <f t="shared" si="63"/>
        <v>0</v>
      </c>
      <c r="BJ229" s="26">
        <f t="shared" si="64"/>
        <v>0</v>
      </c>
      <c r="BK229" s="26">
        <f t="shared" si="65"/>
        <v>0</v>
      </c>
    </row>
    <row r="230" spans="1:63" s="53" customFormat="1" ht="24" customHeight="1">
      <c r="A230" s="19">
        <v>28</v>
      </c>
      <c r="B230" s="19">
        <v>220</v>
      </c>
      <c r="C230" s="20">
        <v>204</v>
      </c>
      <c r="D230" s="56" t="s">
        <v>317</v>
      </c>
      <c r="E230" s="29">
        <v>38335</v>
      </c>
      <c r="F230" s="60" t="s">
        <v>370</v>
      </c>
      <c r="G230" s="63">
        <v>37636</v>
      </c>
      <c r="H230" s="64" t="s">
        <v>668</v>
      </c>
      <c r="I230" s="64"/>
      <c r="J230" s="96">
        <v>2</v>
      </c>
      <c r="K230" s="23">
        <v>3</v>
      </c>
      <c r="L230" s="23">
        <v>28442</v>
      </c>
      <c r="M230" s="35">
        <v>244</v>
      </c>
      <c r="N230" s="23"/>
      <c r="O230" s="23"/>
      <c r="P230" s="23"/>
      <c r="Q230" s="23"/>
      <c r="R230" s="23"/>
      <c r="S230" s="23">
        <v>2</v>
      </c>
      <c r="T230" s="23"/>
      <c r="U230" s="23">
        <v>1</v>
      </c>
      <c r="V230" s="31" t="s">
        <v>318</v>
      </c>
      <c r="W230" s="23">
        <v>1</v>
      </c>
      <c r="X230" s="23">
        <v>10</v>
      </c>
      <c r="Y230" s="23">
        <v>0</v>
      </c>
      <c r="Z230" s="23"/>
      <c r="AA230" s="117">
        <v>1.5</v>
      </c>
      <c r="AB230" s="61">
        <v>56</v>
      </c>
      <c r="AC230" s="61">
        <v>50</v>
      </c>
      <c r="AD230" s="61"/>
      <c r="AE230" s="61"/>
      <c r="AF230" s="61"/>
      <c r="AG230" s="61">
        <v>59</v>
      </c>
      <c r="AH230" s="61">
        <v>45</v>
      </c>
      <c r="AI230" s="23">
        <v>3</v>
      </c>
      <c r="AJ230" s="23">
        <v>0</v>
      </c>
      <c r="AK230" s="23">
        <v>0</v>
      </c>
      <c r="AL230" s="23">
        <v>3</v>
      </c>
      <c r="AM230" s="23">
        <v>0</v>
      </c>
      <c r="AN230" s="23">
        <v>4</v>
      </c>
      <c r="AO230" s="23">
        <v>3</v>
      </c>
      <c r="AP230" s="23">
        <v>1</v>
      </c>
      <c r="AQ230" s="23">
        <v>3</v>
      </c>
      <c r="AR230" s="23">
        <v>1</v>
      </c>
      <c r="AS230" s="23"/>
      <c r="AT230" s="23"/>
      <c r="AU230" s="23"/>
      <c r="AV230" s="23"/>
      <c r="AW230" s="23"/>
      <c r="AX230" s="23"/>
      <c r="AY230" s="23"/>
      <c r="AZ230" s="23"/>
      <c r="BA230" s="23"/>
      <c r="BB230" s="31" t="str">
        <f t="shared" si="40"/>
        <v>○</v>
      </c>
      <c r="BC230" s="31" t="str">
        <f t="shared" si="41"/>
        <v>○</v>
      </c>
      <c r="BD230" s="31" t="s">
        <v>2</v>
      </c>
      <c r="BE230" s="31" t="s">
        <v>2</v>
      </c>
      <c r="BF230" s="33" t="s">
        <v>23</v>
      </c>
      <c r="BH230" s="26">
        <f>IF(AND(BB219="○",BC219="○"),1,0)</f>
        <v>0</v>
      </c>
      <c r="BI230" s="26">
        <f>IF(AND(BB219="○",BC219="×"),1,0)</f>
        <v>0</v>
      </c>
      <c r="BJ230" s="26">
        <f>IF(AND(BB219="×",BC219="○"),1,0)</f>
        <v>0</v>
      </c>
      <c r="BK230" s="26">
        <f>IF(AND(BB219="×",BC219="×"),1,0)</f>
        <v>1</v>
      </c>
    </row>
    <row r="231" spans="1:63" s="53" customFormat="1" ht="24" customHeight="1">
      <c r="A231" s="19">
        <v>28</v>
      </c>
      <c r="B231" s="19">
        <v>220</v>
      </c>
      <c r="C231" s="20">
        <v>203</v>
      </c>
      <c r="D231" s="56" t="s">
        <v>386</v>
      </c>
      <c r="E231" s="29">
        <v>38327</v>
      </c>
      <c r="F231" s="60" t="s">
        <v>227</v>
      </c>
      <c r="G231" s="63">
        <v>37412</v>
      </c>
      <c r="H231" s="64" t="s">
        <v>668</v>
      </c>
      <c r="I231" s="64"/>
      <c r="J231" s="96">
        <v>4</v>
      </c>
      <c r="K231" s="23"/>
      <c r="L231" s="23"/>
      <c r="M231" s="35"/>
      <c r="N231" s="23"/>
      <c r="O231" s="23"/>
      <c r="P231" s="23"/>
      <c r="Q231" s="23"/>
      <c r="R231" s="23"/>
      <c r="S231" s="23"/>
      <c r="T231" s="23"/>
      <c r="U231" s="23"/>
      <c r="V231" s="31" t="s">
        <v>318</v>
      </c>
      <c r="W231" s="23"/>
      <c r="X231" s="23">
        <v>6</v>
      </c>
      <c r="Y231" s="23">
        <v>6</v>
      </c>
      <c r="Z231" s="23"/>
      <c r="AA231" s="117">
        <v>1.2</v>
      </c>
      <c r="AB231" s="61">
        <v>61</v>
      </c>
      <c r="AC231" s="61">
        <v>54</v>
      </c>
      <c r="AD231" s="61"/>
      <c r="AE231" s="61"/>
      <c r="AF231" s="61"/>
      <c r="AG231" s="61"/>
      <c r="AH231" s="61"/>
      <c r="AI231" s="23">
        <v>1</v>
      </c>
      <c r="AJ231" s="23"/>
      <c r="AK231" s="23"/>
      <c r="AL231" s="23">
        <v>7</v>
      </c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31" t="str">
        <f t="shared" si="40"/>
        <v>○</v>
      </c>
      <c r="BC231" s="31" t="str">
        <f t="shared" si="41"/>
        <v>○</v>
      </c>
      <c r="BD231" s="31" t="s">
        <v>2</v>
      </c>
      <c r="BE231" s="31" t="s">
        <v>2</v>
      </c>
      <c r="BF231" s="33" t="s">
        <v>387</v>
      </c>
      <c r="BH231" s="26">
        <f t="shared" si="62"/>
        <v>1</v>
      </c>
      <c r="BI231" s="26">
        <f t="shared" si="63"/>
        <v>0</v>
      </c>
      <c r="BJ231" s="26">
        <f t="shared" si="64"/>
        <v>0</v>
      </c>
      <c r="BK231" s="26">
        <f t="shared" si="65"/>
        <v>0</v>
      </c>
    </row>
    <row r="232" spans="1:63" s="53" customFormat="1" ht="24" customHeight="1">
      <c r="A232" s="19">
        <v>28</v>
      </c>
      <c r="B232" s="19">
        <v>221</v>
      </c>
      <c r="C232" s="20">
        <v>206</v>
      </c>
      <c r="D232" s="56" t="s">
        <v>386</v>
      </c>
      <c r="E232" s="29">
        <v>38168</v>
      </c>
      <c r="F232" s="60" t="s">
        <v>574</v>
      </c>
      <c r="G232" s="63">
        <v>37600</v>
      </c>
      <c r="H232" s="64" t="s">
        <v>668</v>
      </c>
      <c r="I232" s="64"/>
      <c r="J232" s="96">
        <v>4</v>
      </c>
      <c r="K232" s="23"/>
      <c r="L232" s="23"/>
      <c r="M232" s="35"/>
      <c r="N232" s="23"/>
      <c r="O232" s="23"/>
      <c r="P232" s="23"/>
      <c r="Q232" s="23"/>
      <c r="R232" s="23"/>
      <c r="S232" s="23"/>
      <c r="T232" s="23"/>
      <c r="U232" s="23"/>
      <c r="V232" s="31" t="s">
        <v>318</v>
      </c>
      <c r="W232" s="23"/>
      <c r="X232" s="23">
        <v>6</v>
      </c>
      <c r="Y232" s="23">
        <v>6</v>
      </c>
      <c r="Z232" s="23"/>
      <c r="AA232" s="117">
        <v>1.2</v>
      </c>
      <c r="AB232" s="61">
        <v>60</v>
      </c>
      <c r="AC232" s="61">
        <v>56</v>
      </c>
      <c r="AD232" s="61"/>
      <c r="AE232" s="61"/>
      <c r="AF232" s="61"/>
      <c r="AG232" s="61"/>
      <c r="AH232" s="61"/>
      <c r="AI232" s="23">
        <v>1</v>
      </c>
      <c r="AJ232" s="23"/>
      <c r="AK232" s="23"/>
      <c r="AL232" s="23">
        <v>7</v>
      </c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31" t="str">
        <f t="shared" si="40"/>
        <v>○</v>
      </c>
      <c r="BC232" s="31" t="str">
        <f t="shared" si="41"/>
        <v>○</v>
      </c>
      <c r="BD232" s="31" t="s">
        <v>2</v>
      </c>
      <c r="BE232" s="31" t="s">
        <v>2</v>
      </c>
      <c r="BF232" s="33" t="s">
        <v>387</v>
      </c>
      <c r="BH232" s="26">
        <f>IF(AND(BB221="○",BC221="○"),1,0)</f>
        <v>0</v>
      </c>
      <c r="BI232" s="26">
        <f>IF(AND(BB221="○",BC221="×"),1,0)</f>
        <v>0</v>
      </c>
      <c r="BJ232" s="26">
        <f>IF(AND(BB221="×",BC221="○"),1,0)</f>
        <v>0</v>
      </c>
      <c r="BK232" s="26">
        <f>IF(AND(BB221="×",BC221="×"),1,0)</f>
        <v>1</v>
      </c>
    </row>
    <row r="233" spans="1:63" s="53" customFormat="1" ht="24" customHeight="1">
      <c r="A233" s="19">
        <v>28</v>
      </c>
      <c r="B233" s="19">
        <v>221</v>
      </c>
      <c r="C233" s="20">
        <v>205</v>
      </c>
      <c r="D233" s="56" t="s">
        <v>319</v>
      </c>
      <c r="E233" s="29">
        <v>38335</v>
      </c>
      <c r="F233" s="60" t="s">
        <v>370</v>
      </c>
      <c r="G233" s="63">
        <v>37636</v>
      </c>
      <c r="H233" s="64" t="s">
        <v>669</v>
      </c>
      <c r="I233" s="64"/>
      <c r="J233" s="96">
        <v>2</v>
      </c>
      <c r="K233" s="23">
        <v>3</v>
      </c>
      <c r="L233" s="23">
        <v>28444</v>
      </c>
      <c r="M233" s="35">
        <v>1245</v>
      </c>
      <c r="N233" s="23"/>
      <c r="O233" s="23"/>
      <c r="P233" s="23"/>
      <c r="Q233" s="23"/>
      <c r="R233" s="23"/>
      <c r="S233" s="23">
        <v>2</v>
      </c>
      <c r="T233" s="23"/>
      <c r="U233" s="23">
        <v>1</v>
      </c>
      <c r="V233" s="31" t="s">
        <v>121</v>
      </c>
      <c r="W233" s="23">
        <v>1</v>
      </c>
      <c r="X233" s="23">
        <v>0.4</v>
      </c>
      <c r="Y233" s="23">
        <v>0</v>
      </c>
      <c r="Z233" s="23">
        <v>1</v>
      </c>
      <c r="AA233" s="117">
        <v>1.5</v>
      </c>
      <c r="AB233" s="61">
        <v>68</v>
      </c>
      <c r="AC233" s="61">
        <v>63</v>
      </c>
      <c r="AD233" s="61"/>
      <c r="AE233" s="61"/>
      <c r="AF233" s="61"/>
      <c r="AG233" s="61">
        <v>57</v>
      </c>
      <c r="AH233" s="61">
        <v>38</v>
      </c>
      <c r="AI233" s="23">
        <v>1</v>
      </c>
      <c r="AJ233" s="23">
        <v>0</v>
      </c>
      <c r="AK233" s="23">
        <v>0</v>
      </c>
      <c r="AL233" s="23">
        <v>3</v>
      </c>
      <c r="AM233" s="23">
        <v>0</v>
      </c>
      <c r="AN233" s="23">
        <v>4</v>
      </c>
      <c r="AO233" s="23">
        <v>3</v>
      </c>
      <c r="AP233" s="23">
        <v>1</v>
      </c>
      <c r="AQ233" s="23">
        <v>3</v>
      </c>
      <c r="AR233" s="23">
        <v>1</v>
      </c>
      <c r="AS233" s="23"/>
      <c r="AT233" s="23"/>
      <c r="AU233" s="23"/>
      <c r="AV233" s="23"/>
      <c r="AW233" s="23"/>
      <c r="AX233" s="23"/>
      <c r="AY233" s="23"/>
      <c r="AZ233" s="23"/>
      <c r="BA233" s="23"/>
      <c r="BB233" s="31" t="str">
        <f t="shared" si="40"/>
        <v>○</v>
      </c>
      <c r="BC233" s="31" t="str">
        <f t="shared" si="41"/>
        <v>○</v>
      </c>
      <c r="BD233" s="31" t="s">
        <v>2</v>
      </c>
      <c r="BE233" s="31" t="s">
        <v>2</v>
      </c>
      <c r="BF233" s="33" t="s">
        <v>23</v>
      </c>
      <c r="BH233" s="26">
        <f t="shared" si="62"/>
        <v>1</v>
      </c>
      <c r="BI233" s="26">
        <f t="shared" si="63"/>
        <v>0</v>
      </c>
      <c r="BJ233" s="26">
        <f t="shared" si="64"/>
        <v>0</v>
      </c>
      <c r="BK233" s="26">
        <f t="shared" si="65"/>
        <v>0</v>
      </c>
    </row>
    <row r="234" spans="1:63" s="53" customFormat="1" ht="24" customHeight="1">
      <c r="A234" s="19">
        <v>28</v>
      </c>
      <c r="B234" s="19">
        <v>222</v>
      </c>
      <c r="C234" s="20">
        <v>249</v>
      </c>
      <c r="D234" s="56" t="s">
        <v>388</v>
      </c>
      <c r="E234" s="29">
        <v>38168</v>
      </c>
      <c r="F234" s="60" t="s">
        <v>572</v>
      </c>
      <c r="G234" s="63">
        <v>37412</v>
      </c>
      <c r="H234" s="64" t="s">
        <v>669</v>
      </c>
      <c r="I234" s="64"/>
      <c r="J234" s="96">
        <v>2</v>
      </c>
      <c r="K234" s="23"/>
      <c r="L234" s="23"/>
      <c r="M234" s="35"/>
      <c r="N234" s="23"/>
      <c r="O234" s="23"/>
      <c r="P234" s="23"/>
      <c r="Q234" s="23"/>
      <c r="R234" s="23"/>
      <c r="S234" s="23"/>
      <c r="T234" s="23"/>
      <c r="U234" s="23"/>
      <c r="V234" s="31" t="s">
        <v>161</v>
      </c>
      <c r="W234" s="23"/>
      <c r="X234" s="23">
        <v>6</v>
      </c>
      <c r="Y234" s="23">
        <v>6</v>
      </c>
      <c r="Z234" s="23"/>
      <c r="AA234" s="117">
        <v>1.2</v>
      </c>
      <c r="AB234" s="61">
        <v>66</v>
      </c>
      <c r="AC234" s="61">
        <v>62</v>
      </c>
      <c r="AD234" s="61"/>
      <c r="AE234" s="61"/>
      <c r="AF234" s="61"/>
      <c r="AG234" s="61"/>
      <c r="AH234" s="61"/>
      <c r="AI234" s="23">
        <v>1</v>
      </c>
      <c r="AJ234" s="23"/>
      <c r="AK234" s="23"/>
      <c r="AL234" s="23">
        <v>4</v>
      </c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31" t="str">
        <f aca="true" t="shared" si="66" ref="BB234:BB272">IF(AB234&lt;=70.4,"○","×")</f>
        <v>○</v>
      </c>
      <c r="BC234" s="31" t="str">
        <f aca="true" t="shared" si="67" ref="BC234:BC272">IF(AC234&lt;=65.4,"○","×")</f>
        <v>○</v>
      </c>
      <c r="BD234" s="31" t="s">
        <v>2</v>
      </c>
      <c r="BE234" s="31" t="s">
        <v>2</v>
      </c>
      <c r="BF234" s="33" t="s">
        <v>387</v>
      </c>
      <c r="BH234" s="26">
        <f>IF(AND(BB223="○",BC223="○"),1,0)</f>
        <v>0</v>
      </c>
      <c r="BI234" s="26">
        <f>IF(AND(BB223="○",BC223="×"),1,0)</f>
        <v>0</v>
      </c>
      <c r="BJ234" s="26">
        <f>IF(AND(BB223="×",BC223="○"),1,0)</f>
        <v>0</v>
      </c>
      <c r="BK234" s="26">
        <f>IF(AND(BB223="×",BC223="×"),1,0)</f>
        <v>1</v>
      </c>
    </row>
    <row r="235" spans="1:63" s="53" customFormat="1" ht="24" customHeight="1">
      <c r="A235" s="19">
        <v>28</v>
      </c>
      <c r="B235" s="19">
        <v>321</v>
      </c>
      <c r="C235" s="20">
        <v>207</v>
      </c>
      <c r="D235" s="56" t="s">
        <v>388</v>
      </c>
      <c r="E235" s="29">
        <v>38327</v>
      </c>
      <c r="F235" s="60" t="s">
        <v>227</v>
      </c>
      <c r="G235" s="63">
        <v>37600</v>
      </c>
      <c r="H235" s="64" t="s">
        <v>669</v>
      </c>
      <c r="I235" s="64"/>
      <c r="J235" s="96">
        <v>2</v>
      </c>
      <c r="K235" s="23"/>
      <c r="L235" s="23"/>
      <c r="M235" s="35"/>
      <c r="N235" s="23"/>
      <c r="O235" s="23"/>
      <c r="P235" s="23"/>
      <c r="Q235" s="23"/>
      <c r="R235" s="23"/>
      <c r="S235" s="23"/>
      <c r="T235" s="23"/>
      <c r="U235" s="23"/>
      <c r="V235" s="31" t="s">
        <v>161</v>
      </c>
      <c r="W235" s="23"/>
      <c r="X235" s="23">
        <v>6</v>
      </c>
      <c r="Y235" s="23">
        <v>6</v>
      </c>
      <c r="Z235" s="23"/>
      <c r="AA235" s="117">
        <v>1.2</v>
      </c>
      <c r="AB235" s="61">
        <v>67</v>
      </c>
      <c r="AC235" s="61">
        <v>60</v>
      </c>
      <c r="AD235" s="61"/>
      <c r="AE235" s="61"/>
      <c r="AF235" s="61"/>
      <c r="AG235" s="61"/>
      <c r="AH235" s="61"/>
      <c r="AI235" s="23">
        <v>1</v>
      </c>
      <c r="AJ235" s="23"/>
      <c r="AK235" s="23"/>
      <c r="AL235" s="23">
        <v>4</v>
      </c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31" t="str">
        <f t="shared" si="66"/>
        <v>○</v>
      </c>
      <c r="BC235" s="31" t="str">
        <f t="shared" si="67"/>
        <v>○</v>
      </c>
      <c r="BD235" s="31" t="s">
        <v>2</v>
      </c>
      <c r="BE235" s="31" t="s">
        <v>2</v>
      </c>
      <c r="BF235" s="33" t="s">
        <v>387</v>
      </c>
      <c r="BH235" s="26">
        <f t="shared" si="62"/>
        <v>0</v>
      </c>
      <c r="BI235" s="26">
        <f t="shared" si="63"/>
        <v>0</v>
      </c>
      <c r="BJ235" s="26">
        <f t="shared" si="64"/>
        <v>0</v>
      </c>
      <c r="BK235" s="26">
        <f t="shared" si="65"/>
        <v>1</v>
      </c>
    </row>
    <row r="236" spans="1:63" s="53" customFormat="1" ht="24" customHeight="1">
      <c r="A236" s="19">
        <v>28</v>
      </c>
      <c r="B236" s="19">
        <v>341</v>
      </c>
      <c r="C236" s="20">
        <v>208</v>
      </c>
      <c r="D236" s="56" t="s">
        <v>389</v>
      </c>
      <c r="E236" s="29">
        <v>38168</v>
      </c>
      <c r="F236" s="60" t="s">
        <v>572</v>
      </c>
      <c r="G236" s="63">
        <v>37412</v>
      </c>
      <c r="H236" s="64" t="s">
        <v>669</v>
      </c>
      <c r="I236" s="64"/>
      <c r="J236" s="96">
        <v>2</v>
      </c>
      <c r="K236" s="23"/>
      <c r="L236" s="23"/>
      <c r="M236" s="35"/>
      <c r="N236" s="23"/>
      <c r="O236" s="23"/>
      <c r="P236" s="23"/>
      <c r="Q236" s="23"/>
      <c r="R236" s="23"/>
      <c r="S236" s="23"/>
      <c r="T236" s="23"/>
      <c r="U236" s="23"/>
      <c r="V236" s="31" t="s">
        <v>161</v>
      </c>
      <c r="W236" s="23"/>
      <c r="X236" s="23">
        <v>1</v>
      </c>
      <c r="Y236" s="23">
        <v>1</v>
      </c>
      <c r="Z236" s="23"/>
      <c r="AA236" s="117">
        <v>1.2</v>
      </c>
      <c r="AB236" s="61">
        <v>69</v>
      </c>
      <c r="AC236" s="61">
        <v>62</v>
      </c>
      <c r="AD236" s="61"/>
      <c r="AE236" s="61"/>
      <c r="AF236" s="61"/>
      <c r="AG236" s="61"/>
      <c r="AH236" s="61"/>
      <c r="AI236" s="23">
        <v>1</v>
      </c>
      <c r="AJ236" s="23"/>
      <c r="AK236" s="23"/>
      <c r="AL236" s="23">
        <v>4</v>
      </c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31" t="str">
        <f t="shared" si="66"/>
        <v>○</v>
      </c>
      <c r="BC236" s="31" t="str">
        <f t="shared" si="67"/>
        <v>○</v>
      </c>
      <c r="BD236" s="31" t="s">
        <v>2</v>
      </c>
      <c r="BE236" s="31" t="s">
        <v>2</v>
      </c>
      <c r="BF236" s="33" t="s">
        <v>387</v>
      </c>
      <c r="BH236" s="26">
        <f t="shared" si="62"/>
        <v>1</v>
      </c>
      <c r="BI236" s="26">
        <f t="shared" si="63"/>
        <v>0</v>
      </c>
      <c r="BJ236" s="26">
        <f t="shared" si="64"/>
        <v>0</v>
      </c>
      <c r="BK236" s="26">
        <f t="shared" si="65"/>
        <v>0</v>
      </c>
    </row>
    <row r="237" spans="1:63" s="53" customFormat="1" ht="24" customHeight="1">
      <c r="A237" s="19">
        <v>28</v>
      </c>
      <c r="B237" s="19">
        <v>342</v>
      </c>
      <c r="C237" s="20">
        <v>209</v>
      </c>
      <c r="D237" s="56" t="s">
        <v>389</v>
      </c>
      <c r="E237" s="29">
        <v>38327</v>
      </c>
      <c r="F237" s="60" t="s">
        <v>227</v>
      </c>
      <c r="G237" s="63">
        <v>37600</v>
      </c>
      <c r="H237" s="64" t="s">
        <v>669</v>
      </c>
      <c r="I237" s="64"/>
      <c r="J237" s="96">
        <v>2</v>
      </c>
      <c r="K237" s="23"/>
      <c r="L237" s="23"/>
      <c r="M237" s="35"/>
      <c r="N237" s="23"/>
      <c r="O237" s="23"/>
      <c r="P237" s="23"/>
      <c r="Q237" s="23"/>
      <c r="R237" s="23"/>
      <c r="S237" s="23"/>
      <c r="T237" s="23"/>
      <c r="U237" s="23"/>
      <c r="V237" s="31" t="s">
        <v>161</v>
      </c>
      <c r="W237" s="23"/>
      <c r="X237" s="23">
        <v>1</v>
      </c>
      <c r="Y237" s="23">
        <v>1</v>
      </c>
      <c r="Z237" s="23"/>
      <c r="AA237" s="117">
        <v>1.2</v>
      </c>
      <c r="AB237" s="61">
        <v>70</v>
      </c>
      <c r="AC237" s="61">
        <v>60</v>
      </c>
      <c r="AD237" s="61"/>
      <c r="AE237" s="61"/>
      <c r="AF237" s="61"/>
      <c r="AG237" s="61"/>
      <c r="AH237" s="61"/>
      <c r="AI237" s="23">
        <v>1</v>
      </c>
      <c r="AJ237" s="23"/>
      <c r="AK237" s="23"/>
      <c r="AL237" s="23">
        <v>4</v>
      </c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31" t="str">
        <f t="shared" si="66"/>
        <v>○</v>
      </c>
      <c r="BC237" s="31" t="str">
        <f t="shared" si="67"/>
        <v>○</v>
      </c>
      <c r="BD237" s="31" t="s">
        <v>2</v>
      </c>
      <c r="BE237" s="31" t="s">
        <v>2</v>
      </c>
      <c r="BF237" s="33" t="s">
        <v>387</v>
      </c>
      <c r="BH237" s="26">
        <f t="shared" si="62"/>
        <v>0</v>
      </c>
      <c r="BI237" s="26">
        <f t="shared" si="63"/>
        <v>0</v>
      </c>
      <c r="BJ237" s="26">
        <f t="shared" si="64"/>
        <v>0</v>
      </c>
      <c r="BK237" s="26">
        <f t="shared" si="65"/>
        <v>1</v>
      </c>
    </row>
    <row r="238" spans="1:63" s="53" customFormat="1" ht="24" customHeight="1">
      <c r="A238" s="19">
        <v>28</v>
      </c>
      <c r="B238" s="19">
        <v>361</v>
      </c>
      <c r="C238" s="20">
        <v>210</v>
      </c>
      <c r="D238" s="56" t="s">
        <v>390</v>
      </c>
      <c r="E238" s="29">
        <v>38168</v>
      </c>
      <c r="F238" s="60" t="s">
        <v>572</v>
      </c>
      <c r="G238" s="63">
        <v>37412</v>
      </c>
      <c r="H238" s="64" t="s">
        <v>669</v>
      </c>
      <c r="I238" s="64"/>
      <c r="J238" s="96">
        <v>2</v>
      </c>
      <c r="K238" s="23"/>
      <c r="L238" s="23"/>
      <c r="M238" s="35"/>
      <c r="N238" s="23"/>
      <c r="O238" s="23"/>
      <c r="P238" s="23"/>
      <c r="Q238" s="23"/>
      <c r="R238" s="23"/>
      <c r="S238" s="23"/>
      <c r="T238" s="23"/>
      <c r="U238" s="23"/>
      <c r="V238" s="31" t="s">
        <v>318</v>
      </c>
      <c r="W238" s="23"/>
      <c r="X238" s="23">
        <v>1</v>
      </c>
      <c r="Y238" s="23">
        <v>1</v>
      </c>
      <c r="Z238" s="23"/>
      <c r="AA238" s="117">
        <v>1.2</v>
      </c>
      <c r="AB238" s="61">
        <v>70</v>
      </c>
      <c r="AC238" s="61">
        <v>63</v>
      </c>
      <c r="AD238" s="61"/>
      <c r="AE238" s="61"/>
      <c r="AF238" s="61"/>
      <c r="AG238" s="61"/>
      <c r="AH238" s="61"/>
      <c r="AI238" s="23">
        <v>1</v>
      </c>
      <c r="AJ238" s="23">
        <v>0</v>
      </c>
      <c r="AK238" s="23">
        <v>0</v>
      </c>
      <c r="AL238" s="23">
        <v>7</v>
      </c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31" t="str">
        <f t="shared" si="66"/>
        <v>○</v>
      </c>
      <c r="BC238" s="31" t="str">
        <f t="shared" si="67"/>
        <v>○</v>
      </c>
      <c r="BD238" s="31" t="s">
        <v>2</v>
      </c>
      <c r="BE238" s="31" t="s">
        <v>2</v>
      </c>
      <c r="BF238" s="33" t="s">
        <v>387</v>
      </c>
      <c r="BH238" s="26">
        <f t="shared" si="62"/>
        <v>1</v>
      </c>
      <c r="BI238" s="26">
        <f t="shared" si="63"/>
        <v>0</v>
      </c>
      <c r="BJ238" s="26">
        <f t="shared" si="64"/>
        <v>0</v>
      </c>
      <c r="BK238" s="26">
        <f t="shared" si="65"/>
        <v>0</v>
      </c>
    </row>
    <row r="239" spans="1:63" s="53" customFormat="1" ht="24" customHeight="1">
      <c r="A239" s="19">
        <v>28</v>
      </c>
      <c r="B239" s="19">
        <v>381</v>
      </c>
      <c r="C239" s="20">
        <v>211</v>
      </c>
      <c r="D239" s="56" t="s">
        <v>390</v>
      </c>
      <c r="E239" s="29">
        <v>38327</v>
      </c>
      <c r="F239" s="60" t="s">
        <v>227</v>
      </c>
      <c r="G239" s="63">
        <v>37600</v>
      </c>
      <c r="H239" s="64" t="s">
        <v>669</v>
      </c>
      <c r="I239" s="64"/>
      <c r="J239" s="96">
        <v>2</v>
      </c>
      <c r="K239" s="23"/>
      <c r="L239" s="23"/>
      <c r="M239" s="35"/>
      <c r="N239" s="23"/>
      <c r="O239" s="23"/>
      <c r="P239" s="23"/>
      <c r="Q239" s="23"/>
      <c r="R239" s="23"/>
      <c r="S239" s="23"/>
      <c r="T239" s="23"/>
      <c r="U239" s="23"/>
      <c r="V239" s="31" t="s">
        <v>318</v>
      </c>
      <c r="W239" s="23"/>
      <c r="X239" s="23">
        <v>1</v>
      </c>
      <c r="Y239" s="23">
        <v>1</v>
      </c>
      <c r="Z239" s="23"/>
      <c r="AA239" s="117">
        <v>1.2</v>
      </c>
      <c r="AB239" s="61">
        <v>70</v>
      </c>
      <c r="AC239" s="61">
        <v>66</v>
      </c>
      <c r="AD239" s="61"/>
      <c r="AE239" s="61"/>
      <c r="AF239" s="61"/>
      <c r="AG239" s="61"/>
      <c r="AH239" s="61"/>
      <c r="AI239" s="23">
        <v>1</v>
      </c>
      <c r="AJ239" s="23">
        <v>0</v>
      </c>
      <c r="AK239" s="23">
        <v>0</v>
      </c>
      <c r="AL239" s="23">
        <v>7</v>
      </c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31" t="str">
        <f t="shared" si="66"/>
        <v>○</v>
      </c>
      <c r="BC239" s="31" t="str">
        <f t="shared" si="67"/>
        <v>×</v>
      </c>
      <c r="BD239" s="31" t="s">
        <v>2</v>
      </c>
      <c r="BE239" s="31" t="s">
        <v>2</v>
      </c>
      <c r="BF239" s="33" t="s">
        <v>387</v>
      </c>
      <c r="BH239" s="26">
        <f t="shared" si="62"/>
        <v>0</v>
      </c>
      <c r="BI239" s="26">
        <f t="shared" si="63"/>
        <v>0</v>
      </c>
      <c r="BJ239" s="26">
        <f t="shared" si="64"/>
        <v>1</v>
      </c>
      <c r="BK239" s="26">
        <f t="shared" si="65"/>
        <v>0</v>
      </c>
    </row>
    <row r="240" spans="1:63" s="53" customFormat="1" ht="24" customHeight="1">
      <c r="A240" s="19">
        <v>28</v>
      </c>
      <c r="B240" s="19">
        <v>382</v>
      </c>
      <c r="C240" s="20">
        <v>212</v>
      </c>
      <c r="D240" s="28" t="s">
        <v>320</v>
      </c>
      <c r="E240" s="29">
        <v>38217</v>
      </c>
      <c r="F240" s="60" t="s">
        <v>573</v>
      </c>
      <c r="G240" s="63">
        <v>37571</v>
      </c>
      <c r="H240" s="23" t="s">
        <v>321</v>
      </c>
      <c r="I240" s="23"/>
      <c r="J240" s="36">
        <v>4</v>
      </c>
      <c r="K240" s="23">
        <v>1</v>
      </c>
      <c r="L240" s="23"/>
      <c r="M240" s="23"/>
      <c r="N240" s="23"/>
      <c r="O240" s="23"/>
      <c r="P240" s="23"/>
      <c r="Q240" s="23"/>
      <c r="R240" s="23"/>
      <c r="S240" s="23">
        <v>4</v>
      </c>
      <c r="T240" s="23"/>
      <c r="U240" s="23">
        <v>3</v>
      </c>
      <c r="V240" s="31" t="s">
        <v>318</v>
      </c>
      <c r="W240" s="23">
        <v>1</v>
      </c>
      <c r="X240" s="23">
        <v>4</v>
      </c>
      <c r="Y240" s="23">
        <v>3</v>
      </c>
      <c r="Z240" s="23">
        <v>300</v>
      </c>
      <c r="AA240" s="117">
        <v>1.5</v>
      </c>
      <c r="AB240" s="61">
        <v>62</v>
      </c>
      <c r="AC240" s="61">
        <v>61</v>
      </c>
      <c r="AD240" s="61"/>
      <c r="AE240" s="61"/>
      <c r="AF240" s="61"/>
      <c r="AG240" s="61">
        <v>59</v>
      </c>
      <c r="AH240" s="61">
        <v>55</v>
      </c>
      <c r="AI240" s="23">
        <v>3</v>
      </c>
      <c r="AJ240" s="23">
        <v>0</v>
      </c>
      <c r="AK240" s="23">
        <v>0</v>
      </c>
      <c r="AL240" s="23">
        <v>7</v>
      </c>
      <c r="AM240" s="23">
        <v>0</v>
      </c>
      <c r="AN240" s="23">
        <v>4</v>
      </c>
      <c r="AO240" s="23">
        <v>5</v>
      </c>
      <c r="AP240" s="23">
        <v>2</v>
      </c>
      <c r="AQ240" s="23">
        <v>20</v>
      </c>
      <c r="AR240" s="23">
        <v>1</v>
      </c>
      <c r="AS240" s="23"/>
      <c r="AT240" s="23"/>
      <c r="AU240" s="23"/>
      <c r="AV240" s="23"/>
      <c r="AW240" s="23"/>
      <c r="AX240" s="23"/>
      <c r="AY240" s="23"/>
      <c r="AZ240" s="23"/>
      <c r="BA240" s="23"/>
      <c r="BB240" s="31" t="str">
        <f t="shared" si="66"/>
        <v>○</v>
      </c>
      <c r="BC240" s="31" t="str">
        <f t="shared" si="67"/>
        <v>○</v>
      </c>
      <c r="BD240" s="114" t="str">
        <f>IF(AB240&lt;=75.4,"○","×")</f>
        <v>○</v>
      </c>
      <c r="BE240" s="114" t="str">
        <f>IF(AC240&lt;=70.4,"○","×")</f>
        <v>○</v>
      </c>
      <c r="BF240" s="33" t="s">
        <v>23</v>
      </c>
      <c r="BH240" s="26">
        <f t="shared" si="62"/>
        <v>1</v>
      </c>
      <c r="BI240" s="26">
        <f t="shared" si="63"/>
        <v>0</v>
      </c>
      <c r="BJ240" s="26">
        <f t="shared" si="64"/>
        <v>0</v>
      </c>
      <c r="BK240" s="26">
        <f t="shared" si="65"/>
        <v>0</v>
      </c>
    </row>
    <row r="241" spans="1:63" s="53" customFormat="1" ht="24" customHeight="1">
      <c r="A241" s="19">
        <v>28</v>
      </c>
      <c r="B241" s="19">
        <v>443</v>
      </c>
      <c r="C241" s="20">
        <v>213</v>
      </c>
      <c r="D241" s="28" t="s">
        <v>391</v>
      </c>
      <c r="E241" s="29">
        <v>38168</v>
      </c>
      <c r="F241" s="60" t="s">
        <v>572</v>
      </c>
      <c r="G241" s="63">
        <v>37412</v>
      </c>
      <c r="H241" s="23" t="s">
        <v>321</v>
      </c>
      <c r="I241" s="23"/>
      <c r="J241" s="36">
        <v>4</v>
      </c>
      <c r="K241" s="23">
        <v>1</v>
      </c>
      <c r="L241" s="23"/>
      <c r="M241" s="23"/>
      <c r="N241" s="23"/>
      <c r="O241" s="23"/>
      <c r="P241" s="23"/>
      <c r="Q241" s="23"/>
      <c r="R241" s="23"/>
      <c r="S241" s="23">
        <v>4</v>
      </c>
      <c r="T241" s="23"/>
      <c r="U241" s="23">
        <v>3</v>
      </c>
      <c r="V241" s="31" t="s">
        <v>318</v>
      </c>
      <c r="W241" s="23"/>
      <c r="X241" s="23">
        <v>6</v>
      </c>
      <c r="Y241" s="23">
        <v>6</v>
      </c>
      <c r="Z241" s="23"/>
      <c r="AA241" s="117">
        <v>1.2</v>
      </c>
      <c r="AB241" s="61">
        <v>53</v>
      </c>
      <c r="AC241" s="61">
        <v>49</v>
      </c>
      <c r="AD241" s="61"/>
      <c r="AE241" s="61"/>
      <c r="AF241" s="61"/>
      <c r="AG241" s="61"/>
      <c r="AH241" s="61"/>
      <c r="AI241" s="23">
        <v>5</v>
      </c>
      <c r="AJ241" s="23"/>
      <c r="AK241" s="23"/>
      <c r="AL241" s="23">
        <v>7</v>
      </c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31" t="str">
        <f t="shared" si="66"/>
        <v>○</v>
      </c>
      <c r="BC241" s="31" t="str">
        <f t="shared" si="67"/>
        <v>○</v>
      </c>
      <c r="BD241" s="31" t="s">
        <v>2</v>
      </c>
      <c r="BE241" s="31" t="s">
        <v>2</v>
      </c>
      <c r="BF241" s="33" t="s">
        <v>387</v>
      </c>
      <c r="BH241" s="26">
        <f t="shared" si="62"/>
        <v>1</v>
      </c>
      <c r="BI241" s="26">
        <f t="shared" si="63"/>
        <v>0</v>
      </c>
      <c r="BJ241" s="26">
        <f t="shared" si="64"/>
        <v>0</v>
      </c>
      <c r="BK241" s="26">
        <f t="shared" si="65"/>
        <v>0</v>
      </c>
    </row>
    <row r="242" spans="1:63" s="53" customFormat="1" ht="24" customHeight="1">
      <c r="A242" s="19">
        <v>28</v>
      </c>
      <c r="B242" s="19">
        <v>443</v>
      </c>
      <c r="C242" s="20">
        <v>214</v>
      </c>
      <c r="D242" s="28" t="s">
        <v>391</v>
      </c>
      <c r="E242" s="29">
        <v>38327</v>
      </c>
      <c r="F242" s="60" t="s">
        <v>227</v>
      </c>
      <c r="G242" s="63">
        <v>37600</v>
      </c>
      <c r="H242" s="23" t="s">
        <v>321</v>
      </c>
      <c r="I242" s="23"/>
      <c r="J242" s="36">
        <v>4</v>
      </c>
      <c r="K242" s="23">
        <v>1</v>
      </c>
      <c r="L242" s="23"/>
      <c r="M242" s="23"/>
      <c r="N242" s="23"/>
      <c r="O242" s="23"/>
      <c r="P242" s="23"/>
      <c r="Q242" s="23"/>
      <c r="R242" s="23"/>
      <c r="S242" s="23">
        <v>4</v>
      </c>
      <c r="T242" s="23"/>
      <c r="U242" s="23">
        <v>3</v>
      </c>
      <c r="V242" s="31" t="s">
        <v>318</v>
      </c>
      <c r="W242" s="23"/>
      <c r="X242" s="23">
        <v>6</v>
      </c>
      <c r="Y242" s="23">
        <v>6</v>
      </c>
      <c r="Z242" s="23"/>
      <c r="AA242" s="117">
        <v>1.2</v>
      </c>
      <c r="AB242" s="61">
        <v>54</v>
      </c>
      <c r="AC242" s="61">
        <v>49</v>
      </c>
      <c r="AD242" s="61"/>
      <c r="AE242" s="61"/>
      <c r="AF242" s="61"/>
      <c r="AG242" s="61"/>
      <c r="AH242" s="61"/>
      <c r="AI242" s="23">
        <v>5</v>
      </c>
      <c r="AJ242" s="23"/>
      <c r="AK242" s="23"/>
      <c r="AL242" s="23">
        <v>7</v>
      </c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31" t="str">
        <f t="shared" si="66"/>
        <v>○</v>
      </c>
      <c r="BC242" s="31" t="str">
        <f t="shared" si="67"/>
        <v>○</v>
      </c>
      <c r="BD242" s="31" t="s">
        <v>2</v>
      </c>
      <c r="BE242" s="31" t="s">
        <v>2</v>
      </c>
      <c r="BF242" s="33" t="s">
        <v>387</v>
      </c>
      <c r="BH242" s="26">
        <f t="shared" si="62"/>
        <v>1</v>
      </c>
      <c r="BI242" s="26">
        <f t="shared" si="63"/>
        <v>0</v>
      </c>
      <c r="BJ242" s="26">
        <f t="shared" si="64"/>
        <v>0</v>
      </c>
      <c r="BK242" s="26">
        <f t="shared" si="65"/>
        <v>0</v>
      </c>
    </row>
    <row r="243" spans="1:63" s="53" customFormat="1" ht="24" customHeight="1">
      <c r="A243" s="19">
        <v>28</v>
      </c>
      <c r="B243" s="19">
        <v>443</v>
      </c>
      <c r="C243" s="20">
        <v>215</v>
      </c>
      <c r="D243" s="28" t="s">
        <v>392</v>
      </c>
      <c r="E243" s="29">
        <v>38168</v>
      </c>
      <c r="F243" s="60" t="s">
        <v>572</v>
      </c>
      <c r="G243" s="63">
        <v>37412</v>
      </c>
      <c r="H243" s="23" t="s">
        <v>321</v>
      </c>
      <c r="I243" s="23"/>
      <c r="J243" s="36">
        <v>4</v>
      </c>
      <c r="K243" s="23">
        <v>1</v>
      </c>
      <c r="L243" s="23"/>
      <c r="M243" s="23"/>
      <c r="N243" s="23"/>
      <c r="O243" s="23"/>
      <c r="P243" s="23"/>
      <c r="Q243" s="23"/>
      <c r="R243" s="23"/>
      <c r="S243" s="23">
        <v>4</v>
      </c>
      <c r="T243" s="23"/>
      <c r="U243" s="23">
        <v>3</v>
      </c>
      <c r="V243" s="31" t="s">
        <v>318</v>
      </c>
      <c r="W243" s="23"/>
      <c r="X243" s="23">
        <v>8</v>
      </c>
      <c r="Y243" s="23">
        <v>8</v>
      </c>
      <c r="Z243" s="23"/>
      <c r="AA243" s="117">
        <v>1.2</v>
      </c>
      <c r="AB243" s="61">
        <v>56</v>
      </c>
      <c r="AC243" s="61">
        <v>56</v>
      </c>
      <c r="AD243" s="61"/>
      <c r="AE243" s="61"/>
      <c r="AF243" s="61"/>
      <c r="AG243" s="61"/>
      <c r="AH243" s="61"/>
      <c r="AI243" s="23">
        <v>3</v>
      </c>
      <c r="AJ243" s="23"/>
      <c r="AK243" s="23"/>
      <c r="AL243" s="23">
        <v>7</v>
      </c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31" t="str">
        <f t="shared" si="66"/>
        <v>○</v>
      </c>
      <c r="BC243" s="31" t="str">
        <f t="shared" si="67"/>
        <v>○</v>
      </c>
      <c r="BD243" s="31" t="s">
        <v>2</v>
      </c>
      <c r="BE243" s="31" t="s">
        <v>2</v>
      </c>
      <c r="BF243" s="33" t="s">
        <v>387</v>
      </c>
      <c r="BH243" s="26">
        <f t="shared" si="62"/>
        <v>1</v>
      </c>
      <c r="BI243" s="26">
        <f t="shared" si="63"/>
        <v>0</v>
      </c>
      <c r="BJ243" s="26">
        <f t="shared" si="64"/>
        <v>0</v>
      </c>
      <c r="BK243" s="26">
        <f t="shared" si="65"/>
        <v>0</v>
      </c>
    </row>
    <row r="244" spans="1:63" s="53" customFormat="1" ht="24" customHeight="1">
      <c r="A244" s="19">
        <v>28</v>
      </c>
      <c r="B244" s="19">
        <v>443</v>
      </c>
      <c r="C244" s="20">
        <v>216</v>
      </c>
      <c r="D244" s="28" t="s">
        <v>392</v>
      </c>
      <c r="E244" s="29">
        <v>38327</v>
      </c>
      <c r="F244" s="60" t="s">
        <v>227</v>
      </c>
      <c r="G244" s="63">
        <v>37600</v>
      </c>
      <c r="H244" s="23" t="s">
        <v>321</v>
      </c>
      <c r="I244" s="23"/>
      <c r="J244" s="36">
        <v>4</v>
      </c>
      <c r="K244" s="23">
        <v>1</v>
      </c>
      <c r="L244" s="23"/>
      <c r="M244" s="23"/>
      <c r="N244" s="23"/>
      <c r="O244" s="23"/>
      <c r="P244" s="23"/>
      <c r="Q244" s="23"/>
      <c r="R244" s="23"/>
      <c r="S244" s="23">
        <v>4</v>
      </c>
      <c r="T244" s="23"/>
      <c r="U244" s="23">
        <v>3</v>
      </c>
      <c r="V244" s="31" t="s">
        <v>318</v>
      </c>
      <c r="W244" s="23"/>
      <c r="X244" s="23">
        <v>8</v>
      </c>
      <c r="Y244" s="23">
        <v>8</v>
      </c>
      <c r="Z244" s="23"/>
      <c r="AA244" s="117">
        <v>1.2</v>
      </c>
      <c r="AB244" s="61">
        <v>55</v>
      </c>
      <c r="AC244" s="61">
        <v>52</v>
      </c>
      <c r="AD244" s="61"/>
      <c r="AE244" s="61"/>
      <c r="AF244" s="61"/>
      <c r="AG244" s="61"/>
      <c r="AH244" s="61"/>
      <c r="AI244" s="23">
        <v>3</v>
      </c>
      <c r="AJ244" s="23"/>
      <c r="AK244" s="23"/>
      <c r="AL244" s="23">
        <v>7</v>
      </c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31" t="str">
        <f t="shared" si="66"/>
        <v>○</v>
      </c>
      <c r="BC244" s="31" t="str">
        <f t="shared" si="67"/>
        <v>○</v>
      </c>
      <c r="BD244" s="31" t="s">
        <v>2</v>
      </c>
      <c r="BE244" s="31" t="s">
        <v>2</v>
      </c>
      <c r="BF244" s="33" t="s">
        <v>387</v>
      </c>
      <c r="BH244" s="26">
        <f t="shared" si="62"/>
        <v>1</v>
      </c>
      <c r="BI244" s="26">
        <f t="shared" si="63"/>
        <v>0</v>
      </c>
      <c r="BJ244" s="26">
        <f t="shared" si="64"/>
        <v>0</v>
      </c>
      <c r="BK244" s="26">
        <f t="shared" si="65"/>
        <v>0</v>
      </c>
    </row>
    <row r="245" spans="1:63" s="53" customFormat="1" ht="24" customHeight="1">
      <c r="A245" s="19">
        <v>28</v>
      </c>
      <c r="B245" s="19">
        <v>443</v>
      </c>
      <c r="C245" s="20">
        <v>217</v>
      </c>
      <c r="D245" s="28" t="s">
        <v>393</v>
      </c>
      <c r="E245" s="29">
        <v>38168</v>
      </c>
      <c r="F245" s="60" t="s">
        <v>574</v>
      </c>
      <c r="G245" s="63">
        <v>37412</v>
      </c>
      <c r="H245" s="23" t="s">
        <v>321</v>
      </c>
      <c r="I245" s="23"/>
      <c r="J245" s="36">
        <v>4</v>
      </c>
      <c r="K245" s="23">
        <v>1</v>
      </c>
      <c r="L245" s="23"/>
      <c r="M245" s="23"/>
      <c r="N245" s="23"/>
      <c r="O245" s="23"/>
      <c r="P245" s="23"/>
      <c r="Q245" s="23"/>
      <c r="R245" s="23"/>
      <c r="S245" s="23">
        <v>4</v>
      </c>
      <c r="T245" s="23"/>
      <c r="U245" s="23">
        <v>3</v>
      </c>
      <c r="V245" s="31" t="s">
        <v>318</v>
      </c>
      <c r="W245" s="23"/>
      <c r="X245" s="23">
        <v>6</v>
      </c>
      <c r="Y245" s="23">
        <v>6</v>
      </c>
      <c r="Z245" s="23"/>
      <c r="AA245" s="117">
        <v>1.2</v>
      </c>
      <c r="AB245" s="61">
        <v>58</v>
      </c>
      <c r="AC245" s="61">
        <v>52</v>
      </c>
      <c r="AD245" s="61"/>
      <c r="AE245" s="61"/>
      <c r="AF245" s="61"/>
      <c r="AG245" s="61"/>
      <c r="AH245" s="61"/>
      <c r="AI245" s="23">
        <v>3</v>
      </c>
      <c r="AJ245" s="23"/>
      <c r="AK245" s="23"/>
      <c r="AL245" s="23">
        <v>7</v>
      </c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31" t="str">
        <f t="shared" si="66"/>
        <v>○</v>
      </c>
      <c r="BC245" s="31" t="str">
        <f t="shared" si="67"/>
        <v>○</v>
      </c>
      <c r="BD245" s="31" t="s">
        <v>2</v>
      </c>
      <c r="BE245" s="31" t="s">
        <v>2</v>
      </c>
      <c r="BF245" s="33" t="s">
        <v>387</v>
      </c>
      <c r="BH245" s="26">
        <f t="shared" si="62"/>
        <v>1</v>
      </c>
      <c r="BI245" s="26">
        <f t="shared" si="63"/>
        <v>0</v>
      </c>
      <c r="BJ245" s="26">
        <f t="shared" si="64"/>
        <v>0</v>
      </c>
      <c r="BK245" s="26">
        <f t="shared" si="65"/>
        <v>0</v>
      </c>
    </row>
    <row r="246" spans="1:63" s="53" customFormat="1" ht="24" customHeight="1">
      <c r="A246" s="19">
        <v>28</v>
      </c>
      <c r="B246" s="19">
        <v>443</v>
      </c>
      <c r="C246" s="20">
        <v>218</v>
      </c>
      <c r="D246" s="28" t="s">
        <v>393</v>
      </c>
      <c r="E246" s="29">
        <v>38327</v>
      </c>
      <c r="F246" s="60" t="s">
        <v>227</v>
      </c>
      <c r="G246" s="63">
        <v>37600</v>
      </c>
      <c r="H246" s="23" t="s">
        <v>321</v>
      </c>
      <c r="I246" s="23"/>
      <c r="J246" s="36">
        <v>4</v>
      </c>
      <c r="K246" s="23">
        <v>1</v>
      </c>
      <c r="L246" s="23"/>
      <c r="M246" s="23"/>
      <c r="N246" s="23"/>
      <c r="O246" s="23"/>
      <c r="P246" s="23"/>
      <c r="Q246" s="23"/>
      <c r="R246" s="23"/>
      <c r="S246" s="23">
        <v>4</v>
      </c>
      <c r="T246" s="23"/>
      <c r="U246" s="23">
        <v>3</v>
      </c>
      <c r="V246" s="31" t="s">
        <v>318</v>
      </c>
      <c r="W246" s="23"/>
      <c r="X246" s="23">
        <v>6</v>
      </c>
      <c r="Y246" s="23">
        <v>6</v>
      </c>
      <c r="Z246" s="23"/>
      <c r="AA246" s="117">
        <v>1.2</v>
      </c>
      <c r="AB246" s="61">
        <v>59</v>
      </c>
      <c r="AC246" s="61">
        <v>51</v>
      </c>
      <c r="AD246" s="61"/>
      <c r="AE246" s="61"/>
      <c r="AF246" s="61"/>
      <c r="AG246" s="61"/>
      <c r="AH246" s="61"/>
      <c r="AI246" s="23">
        <v>3</v>
      </c>
      <c r="AJ246" s="23"/>
      <c r="AK246" s="23"/>
      <c r="AL246" s="23">
        <v>7</v>
      </c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31" t="str">
        <f t="shared" si="66"/>
        <v>○</v>
      </c>
      <c r="BC246" s="31" t="str">
        <f t="shared" si="67"/>
        <v>○</v>
      </c>
      <c r="BD246" s="31" t="s">
        <v>2</v>
      </c>
      <c r="BE246" s="31" t="s">
        <v>2</v>
      </c>
      <c r="BF246" s="33" t="s">
        <v>387</v>
      </c>
      <c r="BH246" s="26">
        <f t="shared" si="62"/>
        <v>1</v>
      </c>
      <c r="BI246" s="26">
        <f t="shared" si="63"/>
        <v>0</v>
      </c>
      <c r="BJ246" s="26">
        <f t="shared" si="64"/>
        <v>0</v>
      </c>
      <c r="BK246" s="26">
        <f t="shared" si="65"/>
        <v>0</v>
      </c>
    </row>
    <row r="247" spans="1:63" s="53" customFormat="1" ht="24" customHeight="1">
      <c r="A247" s="19">
        <v>28</v>
      </c>
      <c r="B247" s="19">
        <v>443</v>
      </c>
      <c r="C247" s="20">
        <v>219</v>
      </c>
      <c r="D247" s="56" t="s">
        <v>322</v>
      </c>
      <c r="E247" s="29">
        <v>38700</v>
      </c>
      <c r="F247" s="60" t="s">
        <v>370</v>
      </c>
      <c r="G247" s="63">
        <v>37636</v>
      </c>
      <c r="H247" s="64" t="s">
        <v>323</v>
      </c>
      <c r="I247" s="64">
        <v>23</v>
      </c>
      <c r="J247" s="96">
        <v>2</v>
      </c>
      <c r="K247" s="23">
        <v>4</v>
      </c>
      <c r="L247" s="23">
        <v>28220</v>
      </c>
      <c r="M247" s="35">
        <v>473</v>
      </c>
      <c r="N247" s="23"/>
      <c r="O247" s="23"/>
      <c r="P247" s="23"/>
      <c r="Q247" s="23"/>
      <c r="R247" s="23"/>
      <c r="S247" s="23">
        <v>2</v>
      </c>
      <c r="T247" s="23"/>
      <c r="U247" s="23">
        <v>1</v>
      </c>
      <c r="V247" s="31" t="s">
        <v>285</v>
      </c>
      <c r="W247" s="23">
        <v>1</v>
      </c>
      <c r="X247" s="23">
        <v>0</v>
      </c>
      <c r="Y247" s="23">
        <v>0</v>
      </c>
      <c r="Z247" s="23">
        <v>2</v>
      </c>
      <c r="AA247" s="117">
        <v>1.5</v>
      </c>
      <c r="AB247" s="61">
        <v>74</v>
      </c>
      <c r="AC247" s="61">
        <v>70</v>
      </c>
      <c r="AD247" s="61"/>
      <c r="AE247" s="61"/>
      <c r="AF247" s="61"/>
      <c r="AG247" s="61">
        <v>67</v>
      </c>
      <c r="AH247" s="61">
        <v>46</v>
      </c>
      <c r="AI247" s="23">
        <v>1</v>
      </c>
      <c r="AJ247" s="23">
        <v>0</v>
      </c>
      <c r="AK247" s="23">
        <v>0</v>
      </c>
      <c r="AL247" s="23">
        <v>7</v>
      </c>
      <c r="AM247" s="23">
        <v>0</v>
      </c>
      <c r="AN247" s="23">
        <v>4</v>
      </c>
      <c r="AO247" s="23">
        <v>3</v>
      </c>
      <c r="AP247" s="23">
        <v>1</v>
      </c>
      <c r="AQ247" s="23">
        <v>3</v>
      </c>
      <c r="AR247" s="23">
        <v>1</v>
      </c>
      <c r="AS247" s="23"/>
      <c r="AT247" s="23"/>
      <c r="AU247" s="23"/>
      <c r="AV247" s="23"/>
      <c r="AW247" s="23"/>
      <c r="AX247" s="23"/>
      <c r="AY247" s="23"/>
      <c r="AZ247" s="23"/>
      <c r="BA247" s="23"/>
      <c r="BB247" s="31" t="str">
        <f t="shared" si="66"/>
        <v>×</v>
      </c>
      <c r="BC247" s="31" t="str">
        <f t="shared" si="67"/>
        <v>×</v>
      </c>
      <c r="BD247" s="31" t="s">
        <v>2</v>
      </c>
      <c r="BE247" s="31" t="s">
        <v>2</v>
      </c>
      <c r="BF247" s="33" t="s">
        <v>23</v>
      </c>
      <c r="BH247" s="26">
        <f t="shared" si="62"/>
        <v>1</v>
      </c>
      <c r="BI247" s="26">
        <f t="shared" si="63"/>
        <v>0</v>
      </c>
      <c r="BJ247" s="26">
        <f t="shared" si="64"/>
        <v>0</v>
      </c>
      <c r="BK247" s="26">
        <f t="shared" si="65"/>
        <v>0</v>
      </c>
    </row>
    <row r="248" spans="1:63" s="53" customFormat="1" ht="24" customHeight="1">
      <c r="A248" s="19">
        <v>28</v>
      </c>
      <c r="B248" s="19">
        <v>443</v>
      </c>
      <c r="C248" s="20">
        <v>220</v>
      </c>
      <c r="D248" s="28" t="s">
        <v>394</v>
      </c>
      <c r="E248" s="29">
        <v>38168</v>
      </c>
      <c r="F248" s="60" t="s">
        <v>572</v>
      </c>
      <c r="G248" s="63">
        <v>37412</v>
      </c>
      <c r="H248" s="64" t="s">
        <v>323</v>
      </c>
      <c r="I248" s="64">
        <v>23</v>
      </c>
      <c r="J248" s="96">
        <v>2</v>
      </c>
      <c r="K248" s="23">
        <v>4</v>
      </c>
      <c r="L248" s="23">
        <v>28220</v>
      </c>
      <c r="M248" s="35">
        <v>473</v>
      </c>
      <c r="N248" s="23"/>
      <c r="O248" s="23"/>
      <c r="P248" s="23"/>
      <c r="Q248" s="23"/>
      <c r="R248" s="23"/>
      <c r="S248" s="23">
        <v>2</v>
      </c>
      <c r="T248" s="23"/>
      <c r="U248" s="23">
        <v>1</v>
      </c>
      <c r="V248" s="31" t="s">
        <v>285</v>
      </c>
      <c r="W248" s="23"/>
      <c r="X248" s="23">
        <v>1</v>
      </c>
      <c r="Y248" s="23">
        <v>1</v>
      </c>
      <c r="Z248" s="23"/>
      <c r="AA248" s="117">
        <v>1.2</v>
      </c>
      <c r="AB248" s="61">
        <v>70</v>
      </c>
      <c r="AC248" s="61">
        <v>64</v>
      </c>
      <c r="AD248" s="61"/>
      <c r="AE248" s="61"/>
      <c r="AF248" s="61"/>
      <c r="AG248" s="61"/>
      <c r="AH248" s="61"/>
      <c r="AI248" s="23">
        <v>1</v>
      </c>
      <c r="AJ248" s="23"/>
      <c r="AK248" s="23"/>
      <c r="AL248" s="23">
        <v>3</v>
      </c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31" t="str">
        <f t="shared" si="66"/>
        <v>○</v>
      </c>
      <c r="BC248" s="31" t="str">
        <f t="shared" si="67"/>
        <v>○</v>
      </c>
      <c r="BD248" s="31" t="s">
        <v>2</v>
      </c>
      <c r="BE248" s="31" t="s">
        <v>2</v>
      </c>
      <c r="BF248" s="33" t="s">
        <v>387</v>
      </c>
      <c r="BH248" s="26">
        <f t="shared" si="62"/>
        <v>1</v>
      </c>
      <c r="BI248" s="26">
        <f t="shared" si="63"/>
        <v>0</v>
      </c>
      <c r="BJ248" s="26">
        <f t="shared" si="64"/>
        <v>0</v>
      </c>
      <c r="BK248" s="26">
        <f t="shared" si="65"/>
        <v>0</v>
      </c>
    </row>
    <row r="249" spans="1:63" s="53" customFormat="1" ht="24" customHeight="1">
      <c r="A249" s="19">
        <v>28</v>
      </c>
      <c r="B249" s="19">
        <v>443</v>
      </c>
      <c r="C249" s="20">
        <v>221</v>
      </c>
      <c r="D249" s="28" t="s">
        <v>394</v>
      </c>
      <c r="E249" s="29">
        <v>38327</v>
      </c>
      <c r="F249" s="60" t="s">
        <v>227</v>
      </c>
      <c r="G249" s="63">
        <v>37600</v>
      </c>
      <c r="H249" s="64" t="s">
        <v>323</v>
      </c>
      <c r="I249" s="64">
        <v>23</v>
      </c>
      <c r="J249" s="96">
        <v>2</v>
      </c>
      <c r="K249" s="23">
        <v>4</v>
      </c>
      <c r="L249" s="23">
        <v>28220</v>
      </c>
      <c r="M249" s="35">
        <v>473</v>
      </c>
      <c r="N249" s="23"/>
      <c r="O249" s="23"/>
      <c r="P249" s="23"/>
      <c r="Q249" s="23"/>
      <c r="R249" s="23"/>
      <c r="S249" s="23">
        <v>2</v>
      </c>
      <c r="T249" s="23"/>
      <c r="U249" s="23">
        <v>1</v>
      </c>
      <c r="V249" s="31" t="s">
        <v>285</v>
      </c>
      <c r="W249" s="23"/>
      <c r="X249" s="23">
        <v>1</v>
      </c>
      <c r="Y249" s="23">
        <v>1</v>
      </c>
      <c r="Z249" s="23"/>
      <c r="AA249" s="117">
        <v>1.2</v>
      </c>
      <c r="AB249" s="61">
        <v>71</v>
      </c>
      <c r="AC249" s="61">
        <v>63</v>
      </c>
      <c r="AD249" s="61"/>
      <c r="AE249" s="61"/>
      <c r="AF249" s="61"/>
      <c r="AG249" s="61"/>
      <c r="AH249" s="61"/>
      <c r="AI249" s="23">
        <v>1</v>
      </c>
      <c r="AJ249" s="23"/>
      <c r="AK249" s="23"/>
      <c r="AL249" s="23">
        <v>3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31" t="str">
        <f t="shared" si="66"/>
        <v>×</v>
      </c>
      <c r="BC249" s="31" t="str">
        <f t="shared" si="67"/>
        <v>○</v>
      </c>
      <c r="BD249" s="31" t="s">
        <v>2</v>
      </c>
      <c r="BE249" s="31" t="s">
        <v>2</v>
      </c>
      <c r="BF249" s="33" t="s">
        <v>387</v>
      </c>
      <c r="BH249" s="26">
        <f t="shared" si="62"/>
        <v>1</v>
      </c>
      <c r="BI249" s="26">
        <f t="shared" si="63"/>
        <v>0</v>
      </c>
      <c r="BJ249" s="26">
        <f t="shared" si="64"/>
        <v>0</v>
      </c>
      <c r="BK249" s="26">
        <f t="shared" si="65"/>
        <v>0</v>
      </c>
    </row>
    <row r="250" spans="1:63" s="53" customFormat="1" ht="24" customHeight="1">
      <c r="A250" s="19">
        <v>28</v>
      </c>
      <c r="B250" s="19">
        <v>443</v>
      </c>
      <c r="C250" s="20">
        <v>222</v>
      </c>
      <c r="D250" s="56" t="s">
        <v>395</v>
      </c>
      <c r="E250" s="29">
        <v>38168</v>
      </c>
      <c r="F250" s="60" t="s">
        <v>572</v>
      </c>
      <c r="G250" s="63">
        <v>37412</v>
      </c>
      <c r="H250" s="64" t="s">
        <v>323</v>
      </c>
      <c r="I250" s="64"/>
      <c r="J250" s="96">
        <v>2</v>
      </c>
      <c r="K250" s="23">
        <v>4</v>
      </c>
      <c r="L250" s="23">
        <v>28220</v>
      </c>
      <c r="M250" s="35">
        <v>473</v>
      </c>
      <c r="N250" s="23"/>
      <c r="O250" s="23"/>
      <c r="P250" s="23"/>
      <c r="Q250" s="23"/>
      <c r="R250" s="23"/>
      <c r="S250" s="23">
        <v>2</v>
      </c>
      <c r="T250" s="23"/>
      <c r="U250" s="23">
        <v>1</v>
      </c>
      <c r="V250" s="31" t="s">
        <v>285</v>
      </c>
      <c r="W250" s="23"/>
      <c r="X250" s="23">
        <v>1</v>
      </c>
      <c r="Y250" s="23">
        <v>1</v>
      </c>
      <c r="Z250" s="23"/>
      <c r="AA250" s="117">
        <v>1.2</v>
      </c>
      <c r="AB250" s="61">
        <v>71</v>
      </c>
      <c r="AC250" s="61">
        <v>66</v>
      </c>
      <c r="AD250" s="61"/>
      <c r="AE250" s="61"/>
      <c r="AF250" s="61"/>
      <c r="AG250" s="61"/>
      <c r="AH250" s="61"/>
      <c r="AI250" s="23">
        <v>1</v>
      </c>
      <c r="AJ250" s="23"/>
      <c r="AK250" s="23"/>
      <c r="AL250" s="23">
        <v>3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31" t="str">
        <f t="shared" si="66"/>
        <v>×</v>
      </c>
      <c r="BC250" s="31" t="str">
        <f t="shared" si="67"/>
        <v>×</v>
      </c>
      <c r="BD250" s="31" t="s">
        <v>2</v>
      </c>
      <c r="BE250" s="31" t="s">
        <v>2</v>
      </c>
      <c r="BF250" s="33" t="s">
        <v>387</v>
      </c>
      <c r="BH250" s="26">
        <f t="shared" si="62"/>
        <v>0</v>
      </c>
      <c r="BI250" s="26">
        <f t="shared" si="63"/>
        <v>1</v>
      </c>
      <c r="BJ250" s="26">
        <f t="shared" si="64"/>
        <v>0</v>
      </c>
      <c r="BK250" s="26">
        <f t="shared" si="65"/>
        <v>0</v>
      </c>
    </row>
    <row r="251" spans="1:63" s="53" customFormat="1" ht="24" customHeight="1">
      <c r="A251" s="19">
        <v>28</v>
      </c>
      <c r="B251" s="19">
        <v>443</v>
      </c>
      <c r="C251" s="20">
        <v>223</v>
      </c>
      <c r="D251" s="56" t="s">
        <v>395</v>
      </c>
      <c r="E251" s="29">
        <v>38327</v>
      </c>
      <c r="F251" s="60" t="s">
        <v>227</v>
      </c>
      <c r="G251" s="63">
        <v>37600</v>
      </c>
      <c r="H251" s="64" t="s">
        <v>323</v>
      </c>
      <c r="I251" s="64"/>
      <c r="J251" s="96">
        <v>2</v>
      </c>
      <c r="K251" s="23">
        <v>4</v>
      </c>
      <c r="L251" s="23">
        <v>28220</v>
      </c>
      <c r="M251" s="35">
        <v>473</v>
      </c>
      <c r="N251" s="23"/>
      <c r="O251" s="23"/>
      <c r="P251" s="23"/>
      <c r="Q251" s="23"/>
      <c r="R251" s="23"/>
      <c r="S251" s="23">
        <v>2</v>
      </c>
      <c r="T251" s="23"/>
      <c r="U251" s="23">
        <v>1</v>
      </c>
      <c r="V251" s="31" t="s">
        <v>285</v>
      </c>
      <c r="W251" s="23"/>
      <c r="X251" s="23">
        <v>1</v>
      </c>
      <c r="Y251" s="23">
        <v>1</v>
      </c>
      <c r="Z251" s="23"/>
      <c r="AA251" s="117">
        <v>1.2</v>
      </c>
      <c r="AB251" s="61">
        <v>72</v>
      </c>
      <c r="AC251" s="61">
        <v>65</v>
      </c>
      <c r="AD251" s="61"/>
      <c r="AE251" s="61"/>
      <c r="AF251" s="61"/>
      <c r="AG251" s="61"/>
      <c r="AH251" s="61"/>
      <c r="AI251" s="23">
        <v>1</v>
      </c>
      <c r="AJ251" s="23"/>
      <c r="AK251" s="23"/>
      <c r="AL251" s="23">
        <v>3</v>
      </c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31" t="str">
        <f t="shared" si="66"/>
        <v>×</v>
      </c>
      <c r="BC251" s="31" t="str">
        <f t="shared" si="67"/>
        <v>○</v>
      </c>
      <c r="BD251" s="31" t="s">
        <v>2</v>
      </c>
      <c r="BE251" s="31" t="s">
        <v>2</v>
      </c>
      <c r="BF251" s="33" t="s">
        <v>387</v>
      </c>
      <c r="BH251" s="26">
        <f t="shared" si="62"/>
        <v>1</v>
      </c>
      <c r="BI251" s="26">
        <f t="shared" si="63"/>
        <v>0</v>
      </c>
      <c r="BJ251" s="26">
        <f t="shared" si="64"/>
        <v>0</v>
      </c>
      <c r="BK251" s="26">
        <f t="shared" si="65"/>
        <v>0</v>
      </c>
    </row>
    <row r="252" spans="1:63" s="53" customFormat="1" ht="24" customHeight="1">
      <c r="A252" s="19">
        <v>28</v>
      </c>
      <c r="B252" s="19">
        <v>443</v>
      </c>
      <c r="C252" s="20">
        <v>224</v>
      </c>
      <c r="D252" s="56" t="s">
        <v>396</v>
      </c>
      <c r="E252" s="29">
        <v>38168</v>
      </c>
      <c r="F252" s="60" t="s">
        <v>572</v>
      </c>
      <c r="G252" s="63">
        <v>37412</v>
      </c>
      <c r="H252" s="64" t="s">
        <v>323</v>
      </c>
      <c r="I252" s="64"/>
      <c r="J252" s="96">
        <v>2</v>
      </c>
      <c r="K252" s="23">
        <v>4</v>
      </c>
      <c r="L252" s="23">
        <v>28220</v>
      </c>
      <c r="M252" s="35">
        <v>473</v>
      </c>
      <c r="N252" s="23"/>
      <c r="O252" s="23"/>
      <c r="P252" s="23"/>
      <c r="Q252" s="23"/>
      <c r="R252" s="23"/>
      <c r="S252" s="23">
        <v>2</v>
      </c>
      <c r="T252" s="23"/>
      <c r="U252" s="23">
        <v>1</v>
      </c>
      <c r="V252" s="31" t="s">
        <v>285</v>
      </c>
      <c r="W252" s="23"/>
      <c r="X252" s="23">
        <v>1</v>
      </c>
      <c r="Y252" s="23">
        <v>1</v>
      </c>
      <c r="Z252" s="23"/>
      <c r="AA252" s="117">
        <v>1.2</v>
      </c>
      <c r="AB252" s="61">
        <v>67</v>
      </c>
      <c r="AC252" s="61">
        <v>62</v>
      </c>
      <c r="AD252" s="61"/>
      <c r="AE252" s="61"/>
      <c r="AF252" s="61"/>
      <c r="AG252" s="61"/>
      <c r="AH252" s="61"/>
      <c r="AI252" s="23">
        <v>3</v>
      </c>
      <c r="AJ252" s="23"/>
      <c r="AK252" s="23"/>
      <c r="AL252" s="23">
        <v>7</v>
      </c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31" t="str">
        <f t="shared" si="66"/>
        <v>○</v>
      </c>
      <c r="BC252" s="31" t="str">
        <f t="shared" si="67"/>
        <v>○</v>
      </c>
      <c r="BD252" s="31" t="s">
        <v>2</v>
      </c>
      <c r="BE252" s="31" t="s">
        <v>2</v>
      </c>
      <c r="BF252" s="33" t="s">
        <v>387</v>
      </c>
      <c r="BH252" s="26">
        <f t="shared" si="62"/>
        <v>1</v>
      </c>
      <c r="BI252" s="26">
        <f t="shared" si="63"/>
        <v>0</v>
      </c>
      <c r="BJ252" s="26">
        <f t="shared" si="64"/>
        <v>0</v>
      </c>
      <c r="BK252" s="26">
        <f t="shared" si="65"/>
        <v>0</v>
      </c>
    </row>
    <row r="253" spans="1:63" s="53" customFormat="1" ht="24" customHeight="1">
      <c r="A253" s="19">
        <v>28</v>
      </c>
      <c r="B253" s="19">
        <v>443</v>
      </c>
      <c r="C253" s="20">
        <v>225</v>
      </c>
      <c r="D253" s="56" t="s">
        <v>396</v>
      </c>
      <c r="E253" s="29">
        <v>38327</v>
      </c>
      <c r="F253" s="60" t="s">
        <v>227</v>
      </c>
      <c r="G253" s="63">
        <v>37600</v>
      </c>
      <c r="H253" s="64" t="s">
        <v>323</v>
      </c>
      <c r="I253" s="64"/>
      <c r="J253" s="96">
        <v>2</v>
      </c>
      <c r="K253" s="23">
        <v>4</v>
      </c>
      <c r="L253" s="23">
        <v>28220</v>
      </c>
      <c r="M253" s="35">
        <v>473</v>
      </c>
      <c r="N253" s="23"/>
      <c r="O253" s="23"/>
      <c r="P253" s="23"/>
      <c r="Q253" s="23"/>
      <c r="R253" s="23"/>
      <c r="S253" s="23">
        <v>2</v>
      </c>
      <c r="T253" s="23"/>
      <c r="U253" s="23">
        <v>1</v>
      </c>
      <c r="V253" s="31" t="s">
        <v>285</v>
      </c>
      <c r="W253" s="23"/>
      <c r="X253" s="23">
        <v>1</v>
      </c>
      <c r="Y253" s="23">
        <v>1</v>
      </c>
      <c r="Z253" s="23"/>
      <c r="AA253" s="117">
        <v>1.2</v>
      </c>
      <c r="AB253" s="61">
        <v>69</v>
      </c>
      <c r="AC253" s="61">
        <v>63</v>
      </c>
      <c r="AD253" s="61"/>
      <c r="AE253" s="61"/>
      <c r="AF253" s="61"/>
      <c r="AG253" s="61"/>
      <c r="AH253" s="61"/>
      <c r="AI253" s="23">
        <v>3</v>
      </c>
      <c r="AJ253" s="23"/>
      <c r="AK253" s="23"/>
      <c r="AL253" s="23">
        <v>7</v>
      </c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31" t="str">
        <f t="shared" si="66"/>
        <v>○</v>
      </c>
      <c r="BC253" s="31" t="str">
        <f t="shared" si="67"/>
        <v>○</v>
      </c>
      <c r="BD253" s="31" t="s">
        <v>2</v>
      </c>
      <c r="BE253" s="31" t="s">
        <v>2</v>
      </c>
      <c r="BF253" s="33" t="s">
        <v>387</v>
      </c>
      <c r="BH253" s="26">
        <f t="shared" si="62"/>
        <v>1</v>
      </c>
      <c r="BI253" s="26">
        <f t="shared" si="63"/>
        <v>0</v>
      </c>
      <c r="BJ253" s="26">
        <f t="shared" si="64"/>
        <v>0</v>
      </c>
      <c r="BK253" s="26">
        <f t="shared" si="65"/>
        <v>0</v>
      </c>
    </row>
    <row r="254" spans="1:63" s="53" customFormat="1" ht="24" customHeight="1">
      <c r="A254" s="19">
        <v>28</v>
      </c>
      <c r="B254" s="19">
        <v>443</v>
      </c>
      <c r="C254" s="20">
        <v>226</v>
      </c>
      <c r="D254" s="56" t="s">
        <v>324</v>
      </c>
      <c r="E254" s="29">
        <v>38315</v>
      </c>
      <c r="F254" s="60" t="s">
        <v>204</v>
      </c>
      <c r="G254" s="63">
        <v>37645</v>
      </c>
      <c r="H254" s="23" t="s">
        <v>670</v>
      </c>
      <c r="I254" s="23"/>
      <c r="J254" s="96">
        <v>2</v>
      </c>
      <c r="K254" s="23">
        <v>3</v>
      </c>
      <c r="L254" s="23">
        <v>28461</v>
      </c>
      <c r="M254" s="35">
        <v>210</v>
      </c>
      <c r="N254" s="23"/>
      <c r="O254" s="23"/>
      <c r="P254" s="23"/>
      <c r="Q254" s="23"/>
      <c r="R254" s="23"/>
      <c r="S254" s="23">
        <v>2</v>
      </c>
      <c r="T254" s="23"/>
      <c r="U254" s="23">
        <v>1</v>
      </c>
      <c r="V254" s="31" t="s">
        <v>121</v>
      </c>
      <c r="W254" s="23">
        <v>1</v>
      </c>
      <c r="X254" s="23">
        <v>0</v>
      </c>
      <c r="Y254" s="23">
        <v>0</v>
      </c>
      <c r="Z254" s="23">
        <v>0</v>
      </c>
      <c r="AA254" s="117">
        <v>1.5</v>
      </c>
      <c r="AB254" s="61">
        <v>71</v>
      </c>
      <c r="AC254" s="61">
        <v>66</v>
      </c>
      <c r="AD254" s="61"/>
      <c r="AE254" s="61"/>
      <c r="AF254" s="61"/>
      <c r="AG254" s="61">
        <v>69</v>
      </c>
      <c r="AH254" s="61">
        <v>52</v>
      </c>
      <c r="AI254" s="23">
        <v>1</v>
      </c>
      <c r="AJ254" s="23">
        <v>0</v>
      </c>
      <c r="AK254" s="23">
        <v>0</v>
      </c>
      <c r="AL254" s="23">
        <v>3</v>
      </c>
      <c r="AM254" s="23">
        <v>0</v>
      </c>
      <c r="AN254" s="23">
        <v>4</v>
      </c>
      <c r="AO254" s="23">
        <v>3</v>
      </c>
      <c r="AP254" s="23">
        <v>1</v>
      </c>
      <c r="AQ254" s="23">
        <v>3</v>
      </c>
      <c r="AR254" s="23">
        <v>1</v>
      </c>
      <c r="AS254" s="23"/>
      <c r="AT254" s="23"/>
      <c r="AU254" s="23"/>
      <c r="AV254" s="23"/>
      <c r="AW254" s="23"/>
      <c r="AX254" s="23"/>
      <c r="AY254" s="23"/>
      <c r="AZ254" s="23"/>
      <c r="BA254" s="23"/>
      <c r="BB254" s="31" t="str">
        <f t="shared" si="66"/>
        <v>×</v>
      </c>
      <c r="BC254" s="31" t="str">
        <f t="shared" si="67"/>
        <v>×</v>
      </c>
      <c r="BD254" s="31" t="s">
        <v>2</v>
      </c>
      <c r="BE254" s="31" t="s">
        <v>2</v>
      </c>
      <c r="BF254" s="33" t="s">
        <v>23</v>
      </c>
      <c r="BH254" s="26">
        <f t="shared" si="62"/>
        <v>1</v>
      </c>
      <c r="BI254" s="26">
        <f t="shared" si="63"/>
        <v>0</v>
      </c>
      <c r="BJ254" s="26">
        <f t="shared" si="64"/>
        <v>0</v>
      </c>
      <c r="BK254" s="26">
        <f t="shared" si="65"/>
        <v>0</v>
      </c>
    </row>
    <row r="255" spans="1:63" s="53" customFormat="1" ht="24" customHeight="1">
      <c r="A255" s="19">
        <v>28</v>
      </c>
      <c r="B255" s="19">
        <v>443</v>
      </c>
      <c r="C255" s="20">
        <v>227</v>
      </c>
      <c r="D255" s="56" t="s">
        <v>325</v>
      </c>
      <c r="E255" s="29">
        <v>38376</v>
      </c>
      <c r="F255" s="60" t="s">
        <v>204</v>
      </c>
      <c r="G255" s="63">
        <v>37643</v>
      </c>
      <c r="H255" s="64" t="s">
        <v>26</v>
      </c>
      <c r="I255" s="64"/>
      <c r="J255" s="96">
        <v>4</v>
      </c>
      <c r="K255" s="23">
        <v>1</v>
      </c>
      <c r="L255" s="23">
        <v>28211</v>
      </c>
      <c r="M255" s="35">
        <v>15</v>
      </c>
      <c r="N255" s="64"/>
      <c r="O255" s="23"/>
      <c r="P255" s="23"/>
      <c r="Q255" s="23"/>
      <c r="R255" s="23"/>
      <c r="S255" s="23">
        <v>4</v>
      </c>
      <c r="T255" s="23"/>
      <c r="U255" s="23">
        <v>1</v>
      </c>
      <c r="V255" s="31" t="s">
        <v>183</v>
      </c>
      <c r="W255" s="23">
        <v>1</v>
      </c>
      <c r="X255" s="23">
        <v>0</v>
      </c>
      <c r="Y255" s="23">
        <v>4</v>
      </c>
      <c r="Z255" s="23"/>
      <c r="AA255" s="117">
        <v>1.5</v>
      </c>
      <c r="AB255" s="61">
        <v>57</v>
      </c>
      <c r="AC255" s="61">
        <v>57</v>
      </c>
      <c r="AD255" s="61"/>
      <c r="AE255" s="61"/>
      <c r="AF255" s="61"/>
      <c r="AG255" s="61">
        <v>57</v>
      </c>
      <c r="AH255" s="61">
        <v>56</v>
      </c>
      <c r="AI255" s="23">
        <v>2</v>
      </c>
      <c r="AJ255" s="23"/>
      <c r="AK255" s="23">
        <v>1</v>
      </c>
      <c r="AL255" s="23">
        <v>7</v>
      </c>
      <c r="AM255" s="23">
        <v>0</v>
      </c>
      <c r="AN255" s="23">
        <v>4</v>
      </c>
      <c r="AO255" s="23">
        <v>3</v>
      </c>
      <c r="AP255" s="23">
        <v>1</v>
      </c>
      <c r="AQ255" s="23">
        <v>3</v>
      </c>
      <c r="AR255" s="23">
        <v>1</v>
      </c>
      <c r="AS255" s="23"/>
      <c r="AT255" s="23"/>
      <c r="AU255" s="23"/>
      <c r="AV255" s="23"/>
      <c r="AW255" s="23"/>
      <c r="AX255" s="23"/>
      <c r="AY255" s="23"/>
      <c r="AZ255" s="23"/>
      <c r="BA255" s="24"/>
      <c r="BB255" s="31" t="str">
        <f t="shared" si="66"/>
        <v>○</v>
      </c>
      <c r="BC255" s="31" t="str">
        <f t="shared" si="67"/>
        <v>○</v>
      </c>
      <c r="BD255" s="31" t="s">
        <v>2</v>
      </c>
      <c r="BE255" s="31" t="s">
        <v>2</v>
      </c>
      <c r="BF255" s="33" t="s">
        <v>23</v>
      </c>
      <c r="BH255" s="26">
        <f t="shared" si="62"/>
        <v>1</v>
      </c>
      <c r="BI255" s="26">
        <f t="shared" si="63"/>
        <v>0</v>
      </c>
      <c r="BJ255" s="26">
        <f t="shared" si="64"/>
        <v>0</v>
      </c>
      <c r="BK255" s="26">
        <f t="shared" si="65"/>
        <v>0</v>
      </c>
    </row>
    <row r="256" spans="1:63" s="53" customFormat="1" ht="24" customHeight="1">
      <c r="A256" s="19">
        <v>28</v>
      </c>
      <c r="B256" s="19">
        <v>443</v>
      </c>
      <c r="C256" s="20">
        <v>228</v>
      </c>
      <c r="D256" s="56" t="s">
        <v>397</v>
      </c>
      <c r="E256" s="29">
        <v>38315</v>
      </c>
      <c r="F256" s="60" t="s">
        <v>204</v>
      </c>
      <c r="G256" s="63">
        <v>37643</v>
      </c>
      <c r="H256" s="35" t="s">
        <v>420</v>
      </c>
      <c r="I256" s="35"/>
      <c r="J256" s="96">
        <v>2</v>
      </c>
      <c r="K256" s="23">
        <v>3</v>
      </c>
      <c r="L256" s="23">
        <v>28463</v>
      </c>
      <c r="M256" s="35">
        <v>228</v>
      </c>
      <c r="N256" s="23"/>
      <c r="O256" s="23"/>
      <c r="P256" s="23"/>
      <c r="Q256" s="23"/>
      <c r="R256" s="23"/>
      <c r="S256" s="23">
        <v>2</v>
      </c>
      <c r="T256" s="23"/>
      <c r="U256" s="23">
        <v>1</v>
      </c>
      <c r="V256" s="31" t="s">
        <v>121</v>
      </c>
      <c r="W256" s="23">
        <v>1</v>
      </c>
      <c r="X256" s="23">
        <v>1.9</v>
      </c>
      <c r="Y256" s="23">
        <v>0</v>
      </c>
      <c r="Z256" s="23">
        <v>2</v>
      </c>
      <c r="AA256" s="117">
        <v>1.5</v>
      </c>
      <c r="AB256" s="61">
        <v>68</v>
      </c>
      <c r="AC256" s="61">
        <v>60</v>
      </c>
      <c r="AD256" s="61"/>
      <c r="AE256" s="61"/>
      <c r="AF256" s="61"/>
      <c r="AG256" s="61">
        <v>61</v>
      </c>
      <c r="AH256" s="61">
        <v>42</v>
      </c>
      <c r="AI256" s="23">
        <v>1</v>
      </c>
      <c r="AJ256" s="23">
        <v>0</v>
      </c>
      <c r="AK256" s="23">
        <v>0</v>
      </c>
      <c r="AL256" s="23">
        <v>3</v>
      </c>
      <c r="AM256" s="23">
        <v>0</v>
      </c>
      <c r="AN256" s="23">
        <v>4</v>
      </c>
      <c r="AO256" s="23">
        <v>3</v>
      </c>
      <c r="AP256" s="23">
        <v>1</v>
      </c>
      <c r="AQ256" s="23">
        <v>3</v>
      </c>
      <c r="AR256" s="23">
        <v>1</v>
      </c>
      <c r="AS256" s="23"/>
      <c r="AT256" s="23"/>
      <c r="AU256" s="23"/>
      <c r="AV256" s="23"/>
      <c r="AW256" s="23"/>
      <c r="AX256" s="23"/>
      <c r="AY256" s="23"/>
      <c r="AZ256" s="23"/>
      <c r="BA256" s="23"/>
      <c r="BB256" s="31" t="str">
        <f t="shared" si="66"/>
        <v>○</v>
      </c>
      <c r="BC256" s="31" t="str">
        <f t="shared" si="67"/>
        <v>○</v>
      </c>
      <c r="BD256" s="31" t="s">
        <v>2</v>
      </c>
      <c r="BE256" s="31" t="s">
        <v>2</v>
      </c>
      <c r="BF256" s="33" t="s">
        <v>23</v>
      </c>
      <c r="BH256" s="26">
        <f t="shared" si="62"/>
        <v>1</v>
      </c>
      <c r="BI256" s="26">
        <f t="shared" si="63"/>
        <v>0</v>
      </c>
      <c r="BJ256" s="26">
        <f t="shared" si="64"/>
        <v>0</v>
      </c>
      <c r="BK256" s="26">
        <f t="shared" si="65"/>
        <v>0</v>
      </c>
    </row>
    <row r="257" spans="1:63" s="53" customFormat="1" ht="24" customHeight="1">
      <c r="A257" s="19">
        <v>28</v>
      </c>
      <c r="B257" s="19">
        <v>443</v>
      </c>
      <c r="C257" s="20">
        <v>229</v>
      </c>
      <c r="D257" s="28" t="s">
        <v>468</v>
      </c>
      <c r="E257" s="29">
        <v>38306</v>
      </c>
      <c r="F257" s="60" t="s">
        <v>385</v>
      </c>
      <c r="G257" s="63">
        <v>37587</v>
      </c>
      <c r="H257" s="23" t="s">
        <v>675</v>
      </c>
      <c r="I257" s="23"/>
      <c r="J257" s="36">
        <v>4</v>
      </c>
      <c r="K257" s="23">
        <v>3</v>
      </c>
      <c r="L257" s="23"/>
      <c r="M257" s="23"/>
      <c r="N257" s="23"/>
      <c r="O257" s="23"/>
      <c r="P257" s="23"/>
      <c r="Q257" s="23"/>
      <c r="R257" s="23"/>
      <c r="S257" s="23">
        <v>4</v>
      </c>
      <c r="T257" s="23"/>
      <c r="U257" s="23">
        <v>3</v>
      </c>
      <c r="V257" s="31" t="s">
        <v>173</v>
      </c>
      <c r="W257" s="23">
        <v>1</v>
      </c>
      <c r="X257" s="23">
        <v>10</v>
      </c>
      <c r="Y257" s="23">
        <v>10</v>
      </c>
      <c r="Z257" s="23">
        <v>20</v>
      </c>
      <c r="AA257" s="117">
        <v>1.5</v>
      </c>
      <c r="AB257" s="61">
        <v>63</v>
      </c>
      <c r="AC257" s="61">
        <v>54</v>
      </c>
      <c r="AD257" s="61"/>
      <c r="AE257" s="61"/>
      <c r="AF257" s="61"/>
      <c r="AG257" s="61">
        <v>58</v>
      </c>
      <c r="AH257" s="61">
        <v>57</v>
      </c>
      <c r="AI257" s="23">
        <v>2</v>
      </c>
      <c r="AJ257" s="23">
        <v>0</v>
      </c>
      <c r="AK257" s="23">
        <v>0</v>
      </c>
      <c r="AL257" s="23">
        <v>7</v>
      </c>
      <c r="AM257" s="23">
        <v>0</v>
      </c>
      <c r="AN257" s="23">
        <v>4</v>
      </c>
      <c r="AO257" s="23">
        <v>5</v>
      </c>
      <c r="AP257" s="23">
        <v>2</v>
      </c>
      <c r="AQ257" s="23">
        <v>20</v>
      </c>
      <c r="AR257" s="23">
        <v>1</v>
      </c>
      <c r="AS257" s="23"/>
      <c r="AT257" s="23"/>
      <c r="AU257" s="23"/>
      <c r="AV257" s="23"/>
      <c r="AW257" s="23"/>
      <c r="AX257" s="23"/>
      <c r="AY257" s="23"/>
      <c r="AZ257" s="23"/>
      <c r="BA257" s="23"/>
      <c r="BB257" s="31" t="str">
        <f t="shared" si="66"/>
        <v>○</v>
      </c>
      <c r="BC257" s="31" t="str">
        <f t="shared" si="67"/>
        <v>○</v>
      </c>
      <c r="BD257" s="114" t="str">
        <f>IF(AB257&lt;=75.4,"○","×")</f>
        <v>○</v>
      </c>
      <c r="BE257" s="114" t="str">
        <f>IF(AC257&lt;=70.4,"○","×")</f>
        <v>○</v>
      </c>
      <c r="BF257" s="33" t="s">
        <v>23</v>
      </c>
      <c r="BH257" s="26">
        <f t="shared" si="62"/>
        <v>1</v>
      </c>
      <c r="BI257" s="26">
        <f t="shared" si="63"/>
        <v>0</v>
      </c>
      <c r="BJ257" s="26">
        <f t="shared" si="64"/>
        <v>0</v>
      </c>
      <c r="BK257" s="26">
        <f t="shared" si="65"/>
        <v>0</v>
      </c>
    </row>
    <row r="258" spans="1:63" s="53" customFormat="1" ht="24" customHeight="1">
      <c r="A258" s="19">
        <v>28</v>
      </c>
      <c r="B258" s="19">
        <v>443</v>
      </c>
      <c r="C258" s="20">
        <v>230</v>
      </c>
      <c r="D258" s="28" t="s">
        <v>58</v>
      </c>
      <c r="E258" s="29">
        <v>38289</v>
      </c>
      <c r="F258" s="60" t="s">
        <v>575</v>
      </c>
      <c r="G258" s="63">
        <v>37579</v>
      </c>
      <c r="H258" s="23" t="s">
        <v>670</v>
      </c>
      <c r="I258" s="23"/>
      <c r="J258" s="36">
        <v>2</v>
      </c>
      <c r="K258" s="23">
        <v>3</v>
      </c>
      <c r="L258" s="23">
        <v>28464</v>
      </c>
      <c r="M258" s="23">
        <v>1122</v>
      </c>
      <c r="N258" s="23"/>
      <c r="O258" s="23"/>
      <c r="P258" s="23"/>
      <c r="Q258" s="23"/>
      <c r="R258" s="23"/>
      <c r="S258" s="23">
        <v>2</v>
      </c>
      <c r="T258" s="23"/>
      <c r="U258" s="23">
        <v>1</v>
      </c>
      <c r="V258" s="31" t="s">
        <v>1</v>
      </c>
      <c r="W258" s="23">
        <v>1</v>
      </c>
      <c r="X258" s="23">
        <v>3</v>
      </c>
      <c r="Y258" s="23">
        <v>2</v>
      </c>
      <c r="Z258" s="23">
        <v>100</v>
      </c>
      <c r="AA258" s="117">
        <v>1.5</v>
      </c>
      <c r="AB258" s="61">
        <v>69</v>
      </c>
      <c r="AC258" s="61">
        <v>65</v>
      </c>
      <c r="AD258" s="61"/>
      <c r="AE258" s="61"/>
      <c r="AF258" s="61"/>
      <c r="AG258" s="61">
        <v>65</v>
      </c>
      <c r="AH258" s="61">
        <v>64</v>
      </c>
      <c r="AI258" s="23">
        <v>1</v>
      </c>
      <c r="AJ258" s="23">
        <v>0</v>
      </c>
      <c r="AK258" s="23">
        <v>0</v>
      </c>
      <c r="AL258" s="23">
        <v>3</v>
      </c>
      <c r="AM258" s="23">
        <v>0</v>
      </c>
      <c r="AN258" s="23">
        <v>4</v>
      </c>
      <c r="AO258" s="23">
        <v>5</v>
      </c>
      <c r="AP258" s="23">
        <v>2</v>
      </c>
      <c r="AQ258" s="23">
        <v>20</v>
      </c>
      <c r="AR258" s="23">
        <v>1</v>
      </c>
      <c r="AS258" s="23"/>
      <c r="AT258" s="23"/>
      <c r="AU258" s="23"/>
      <c r="AV258" s="23"/>
      <c r="AW258" s="23"/>
      <c r="AX258" s="23"/>
      <c r="AY258" s="23"/>
      <c r="AZ258" s="23"/>
      <c r="BA258" s="23"/>
      <c r="BB258" s="31" t="str">
        <f t="shared" si="66"/>
        <v>○</v>
      </c>
      <c r="BC258" s="31" t="str">
        <f t="shared" si="67"/>
        <v>○</v>
      </c>
      <c r="BD258" s="114" t="str">
        <f>IF(AB258&lt;=75.4,"○","×")</f>
        <v>○</v>
      </c>
      <c r="BE258" s="114" t="str">
        <f>IF(AC258&lt;=70.4,"○","×")</f>
        <v>○</v>
      </c>
      <c r="BF258" s="33" t="s">
        <v>23</v>
      </c>
      <c r="BH258" s="26">
        <f t="shared" si="62"/>
        <v>0</v>
      </c>
      <c r="BI258" s="26">
        <f t="shared" si="63"/>
        <v>0</v>
      </c>
      <c r="BJ258" s="26">
        <f t="shared" si="64"/>
        <v>0</v>
      </c>
      <c r="BK258" s="26">
        <f t="shared" si="65"/>
        <v>1</v>
      </c>
    </row>
    <row r="259" spans="1:63" s="53" customFormat="1" ht="24" customHeight="1">
      <c r="A259" s="19">
        <v>28</v>
      </c>
      <c r="B259" s="19">
        <v>443</v>
      </c>
      <c r="C259" s="20">
        <v>231</v>
      </c>
      <c r="D259" s="28" t="s">
        <v>326</v>
      </c>
      <c r="E259" s="29">
        <v>38225</v>
      </c>
      <c r="F259" s="60" t="s">
        <v>576</v>
      </c>
      <c r="G259" s="63">
        <v>37557</v>
      </c>
      <c r="H259" s="23" t="s">
        <v>438</v>
      </c>
      <c r="I259" s="23"/>
      <c r="J259" s="36">
        <v>2</v>
      </c>
      <c r="K259" s="23">
        <v>3</v>
      </c>
      <c r="L259" s="23">
        <v>28481</v>
      </c>
      <c r="M259" s="23">
        <v>127</v>
      </c>
      <c r="N259" s="23"/>
      <c r="O259" s="23"/>
      <c r="P259" s="23"/>
      <c r="Q259" s="23"/>
      <c r="R259" s="23"/>
      <c r="S259" s="23">
        <v>2</v>
      </c>
      <c r="T259" s="23"/>
      <c r="U259" s="23">
        <v>1</v>
      </c>
      <c r="V259" s="31" t="s">
        <v>183</v>
      </c>
      <c r="W259" s="23">
        <v>1</v>
      </c>
      <c r="X259" s="23">
        <v>2</v>
      </c>
      <c r="Y259" s="23">
        <v>1</v>
      </c>
      <c r="Z259" s="23">
        <v>4</v>
      </c>
      <c r="AA259" s="117">
        <v>1.5</v>
      </c>
      <c r="AB259" s="61">
        <v>75</v>
      </c>
      <c r="AC259" s="61">
        <v>77</v>
      </c>
      <c r="AD259" s="61"/>
      <c r="AE259" s="61"/>
      <c r="AF259" s="61"/>
      <c r="AG259" s="61">
        <v>70</v>
      </c>
      <c r="AH259" s="61">
        <v>74</v>
      </c>
      <c r="AI259" s="23">
        <v>1</v>
      </c>
      <c r="AJ259" s="23">
        <v>1</v>
      </c>
      <c r="AK259" s="23">
        <v>0</v>
      </c>
      <c r="AL259" s="23">
        <v>3</v>
      </c>
      <c r="AM259" s="23">
        <v>0</v>
      </c>
      <c r="AN259" s="23">
        <v>4</v>
      </c>
      <c r="AO259" s="23">
        <v>5</v>
      </c>
      <c r="AP259" s="23">
        <v>2</v>
      </c>
      <c r="AQ259" s="23">
        <v>20</v>
      </c>
      <c r="AR259" s="23">
        <v>1</v>
      </c>
      <c r="AS259" s="23"/>
      <c r="AT259" s="23"/>
      <c r="AU259" s="23"/>
      <c r="AV259" s="23"/>
      <c r="AW259" s="23"/>
      <c r="AX259" s="23"/>
      <c r="AY259" s="23"/>
      <c r="AZ259" s="23"/>
      <c r="BA259" s="23"/>
      <c r="BB259" s="31" t="str">
        <f t="shared" si="66"/>
        <v>×</v>
      </c>
      <c r="BC259" s="31" t="str">
        <f t="shared" si="67"/>
        <v>×</v>
      </c>
      <c r="BD259" s="114" t="str">
        <f>IF(AB259&lt;=75.4,"○","×")</f>
        <v>○</v>
      </c>
      <c r="BE259" s="114" t="str">
        <f>IF(AC259&lt;=70.4,"○","×")</f>
        <v>×</v>
      </c>
      <c r="BF259" s="33" t="s">
        <v>23</v>
      </c>
      <c r="BH259" s="26">
        <f t="shared" si="62"/>
        <v>1</v>
      </c>
      <c r="BI259" s="26">
        <f t="shared" si="63"/>
        <v>0</v>
      </c>
      <c r="BJ259" s="26">
        <f t="shared" si="64"/>
        <v>0</v>
      </c>
      <c r="BK259" s="26">
        <f t="shared" si="65"/>
        <v>0</v>
      </c>
    </row>
    <row r="260" spans="1:63" s="53" customFormat="1" ht="24" customHeight="1">
      <c r="A260" s="19">
        <v>28</v>
      </c>
      <c r="B260" s="19">
        <v>443</v>
      </c>
      <c r="C260" s="20">
        <v>232</v>
      </c>
      <c r="D260" s="56" t="s">
        <v>327</v>
      </c>
      <c r="E260" s="29">
        <v>38315</v>
      </c>
      <c r="F260" s="60" t="s">
        <v>204</v>
      </c>
      <c r="G260" s="63">
        <v>37699</v>
      </c>
      <c r="H260" s="64" t="s">
        <v>671</v>
      </c>
      <c r="I260" s="64"/>
      <c r="J260" s="96">
        <v>2</v>
      </c>
      <c r="K260" s="23">
        <v>3</v>
      </c>
      <c r="L260" s="23">
        <v>28481</v>
      </c>
      <c r="M260" s="35">
        <v>263</v>
      </c>
      <c r="N260" s="23"/>
      <c r="O260" s="23"/>
      <c r="P260" s="23"/>
      <c r="Q260" s="23"/>
      <c r="R260" s="23"/>
      <c r="S260" s="23">
        <v>2</v>
      </c>
      <c r="T260" s="23"/>
      <c r="U260" s="23">
        <v>1</v>
      </c>
      <c r="V260" s="31" t="s">
        <v>270</v>
      </c>
      <c r="W260" s="23">
        <v>1</v>
      </c>
      <c r="X260" s="23">
        <v>3</v>
      </c>
      <c r="Y260" s="23">
        <v>0</v>
      </c>
      <c r="Z260" s="23">
        <v>4</v>
      </c>
      <c r="AA260" s="117">
        <v>1.5</v>
      </c>
      <c r="AB260" s="61">
        <v>71</v>
      </c>
      <c r="AC260" s="61">
        <v>67</v>
      </c>
      <c r="AD260" s="61"/>
      <c r="AE260" s="61"/>
      <c r="AF260" s="61"/>
      <c r="AG260" s="61">
        <v>67</v>
      </c>
      <c r="AH260" s="61">
        <v>46</v>
      </c>
      <c r="AI260" s="23">
        <v>1</v>
      </c>
      <c r="AJ260" s="23">
        <v>0</v>
      </c>
      <c r="AK260" s="23">
        <v>0</v>
      </c>
      <c r="AL260" s="23">
        <v>3</v>
      </c>
      <c r="AM260" s="23">
        <v>0</v>
      </c>
      <c r="AN260" s="23">
        <v>4</v>
      </c>
      <c r="AO260" s="23">
        <v>3</v>
      </c>
      <c r="AP260" s="23">
        <v>1</v>
      </c>
      <c r="AQ260" s="23">
        <v>3</v>
      </c>
      <c r="AR260" s="23">
        <v>1</v>
      </c>
      <c r="AS260" s="23"/>
      <c r="AT260" s="23"/>
      <c r="AU260" s="23"/>
      <c r="AV260" s="23"/>
      <c r="AW260" s="23"/>
      <c r="AX260" s="23"/>
      <c r="AY260" s="23"/>
      <c r="AZ260" s="23"/>
      <c r="BA260" s="23"/>
      <c r="BB260" s="31" t="str">
        <f t="shared" si="66"/>
        <v>×</v>
      </c>
      <c r="BC260" s="31" t="str">
        <f t="shared" si="67"/>
        <v>×</v>
      </c>
      <c r="BD260" s="31" t="s">
        <v>2</v>
      </c>
      <c r="BE260" s="31" t="s">
        <v>2</v>
      </c>
      <c r="BF260" s="33" t="s">
        <v>23</v>
      </c>
      <c r="BH260" s="26">
        <f t="shared" si="62"/>
        <v>0</v>
      </c>
      <c r="BI260" s="26">
        <f t="shared" si="63"/>
        <v>0</v>
      </c>
      <c r="BJ260" s="26">
        <f t="shared" si="64"/>
        <v>1</v>
      </c>
      <c r="BK260" s="26">
        <f t="shared" si="65"/>
        <v>0</v>
      </c>
    </row>
    <row r="261" spans="1:63" s="53" customFormat="1" ht="24" customHeight="1">
      <c r="A261" s="19">
        <v>28</v>
      </c>
      <c r="B261" s="19">
        <v>443</v>
      </c>
      <c r="C261" s="20">
        <v>233</v>
      </c>
      <c r="D261" s="28" t="s">
        <v>328</v>
      </c>
      <c r="E261" s="29">
        <v>38201</v>
      </c>
      <c r="F261" s="60" t="s">
        <v>368</v>
      </c>
      <c r="G261" s="63">
        <v>37547</v>
      </c>
      <c r="H261" s="23" t="s">
        <v>672</v>
      </c>
      <c r="I261" s="23"/>
      <c r="J261" s="36">
        <v>2</v>
      </c>
      <c r="K261" s="23">
        <v>3</v>
      </c>
      <c r="L261" s="23"/>
      <c r="M261" s="23"/>
      <c r="N261" s="23"/>
      <c r="O261" s="23"/>
      <c r="P261" s="23"/>
      <c r="Q261" s="23"/>
      <c r="R261" s="23"/>
      <c r="S261" s="23">
        <v>2</v>
      </c>
      <c r="T261" s="23"/>
      <c r="U261" s="23">
        <v>3</v>
      </c>
      <c r="V261" s="31" t="s">
        <v>173</v>
      </c>
      <c r="W261" s="23">
        <v>1</v>
      </c>
      <c r="X261" s="23">
        <v>2</v>
      </c>
      <c r="Y261" s="23">
        <v>1</v>
      </c>
      <c r="Z261" s="23">
        <v>6</v>
      </c>
      <c r="AA261" s="117">
        <v>1.5</v>
      </c>
      <c r="AB261" s="61">
        <v>65</v>
      </c>
      <c r="AC261" s="61">
        <v>63</v>
      </c>
      <c r="AD261" s="61"/>
      <c r="AE261" s="61"/>
      <c r="AF261" s="61"/>
      <c r="AG261" s="61">
        <v>54</v>
      </c>
      <c r="AH261" s="61">
        <v>46</v>
      </c>
      <c r="AI261" s="23">
        <v>1</v>
      </c>
      <c r="AJ261" s="23">
        <v>0</v>
      </c>
      <c r="AK261" s="23">
        <v>0</v>
      </c>
      <c r="AL261" s="23">
        <v>7</v>
      </c>
      <c r="AM261" s="23">
        <v>0</v>
      </c>
      <c r="AN261" s="23">
        <v>4</v>
      </c>
      <c r="AO261" s="23">
        <v>5</v>
      </c>
      <c r="AP261" s="23">
        <v>2</v>
      </c>
      <c r="AQ261" s="23">
        <v>20</v>
      </c>
      <c r="AR261" s="23">
        <v>1</v>
      </c>
      <c r="AS261" s="23"/>
      <c r="AT261" s="23"/>
      <c r="AU261" s="23"/>
      <c r="AV261" s="23"/>
      <c r="AW261" s="23"/>
      <c r="AX261" s="23"/>
      <c r="AY261" s="23"/>
      <c r="AZ261" s="23"/>
      <c r="BA261" s="23"/>
      <c r="BB261" s="31" t="str">
        <f t="shared" si="66"/>
        <v>○</v>
      </c>
      <c r="BC261" s="31" t="str">
        <f t="shared" si="67"/>
        <v>○</v>
      </c>
      <c r="BD261" s="114" t="str">
        <f>IF(AB261&lt;=75.4,"○","×")</f>
        <v>○</v>
      </c>
      <c r="BE261" s="114" t="str">
        <f>IF(AC261&lt;=70.4,"○","×")</f>
        <v>○</v>
      </c>
      <c r="BF261" s="33" t="s">
        <v>23</v>
      </c>
      <c r="BH261" s="26">
        <f t="shared" si="62"/>
        <v>0</v>
      </c>
      <c r="BI261" s="26">
        <f t="shared" si="63"/>
        <v>0</v>
      </c>
      <c r="BJ261" s="26">
        <f t="shared" si="64"/>
        <v>0</v>
      </c>
      <c r="BK261" s="26">
        <f t="shared" si="65"/>
        <v>1</v>
      </c>
    </row>
    <row r="262" spans="1:63" s="53" customFormat="1" ht="24" customHeight="1">
      <c r="A262" s="19">
        <v>28</v>
      </c>
      <c r="B262" s="19">
        <v>443</v>
      </c>
      <c r="C262" s="20">
        <v>234</v>
      </c>
      <c r="D262" s="56" t="s">
        <v>632</v>
      </c>
      <c r="E262" s="29">
        <v>38315</v>
      </c>
      <c r="F262" s="60" t="s">
        <v>204</v>
      </c>
      <c r="G262" s="63">
        <v>37636</v>
      </c>
      <c r="H262" s="64" t="s">
        <v>673</v>
      </c>
      <c r="I262" s="64"/>
      <c r="J262" s="96">
        <v>2</v>
      </c>
      <c r="K262" s="23">
        <v>3</v>
      </c>
      <c r="L262" s="23">
        <v>28521</v>
      </c>
      <c r="M262" s="35">
        <v>151</v>
      </c>
      <c r="N262" s="23"/>
      <c r="O262" s="23"/>
      <c r="P262" s="23"/>
      <c r="Q262" s="23"/>
      <c r="R262" s="23"/>
      <c r="S262" s="23">
        <v>2</v>
      </c>
      <c r="T262" s="23"/>
      <c r="U262" s="23">
        <v>1</v>
      </c>
      <c r="V262" s="31" t="s">
        <v>270</v>
      </c>
      <c r="W262" s="23">
        <v>1</v>
      </c>
      <c r="X262" s="23">
        <v>2.7</v>
      </c>
      <c r="Y262" s="23">
        <v>0</v>
      </c>
      <c r="Z262" s="23"/>
      <c r="AA262" s="117">
        <v>1.5</v>
      </c>
      <c r="AB262" s="61">
        <v>70</v>
      </c>
      <c r="AC262" s="61">
        <v>66</v>
      </c>
      <c r="AD262" s="61"/>
      <c r="AE262" s="61"/>
      <c r="AF262" s="61"/>
      <c r="AG262" s="61">
        <v>67</v>
      </c>
      <c r="AH262" s="61">
        <v>49</v>
      </c>
      <c r="AI262" s="23">
        <v>1</v>
      </c>
      <c r="AJ262" s="23">
        <v>0</v>
      </c>
      <c r="AK262" s="23">
        <v>0</v>
      </c>
      <c r="AL262" s="23">
        <v>3</v>
      </c>
      <c r="AM262" s="23">
        <v>0</v>
      </c>
      <c r="AN262" s="23">
        <v>4</v>
      </c>
      <c r="AO262" s="23">
        <v>3</v>
      </c>
      <c r="AP262" s="23">
        <v>1</v>
      </c>
      <c r="AQ262" s="23">
        <v>3</v>
      </c>
      <c r="AR262" s="23">
        <v>1</v>
      </c>
      <c r="AS262" s="23"/>
      <c r="AT262" s="23"/>
      <c r="AU262" s="23"/>
      <c r="AV262" s="23"/>
      <c r="AW262" s="23"/>
      <c r="AX262" s="23"/>
      <c r="AY262" s="23"/>
      <c r="AZ262" s="23"/>
      <c r="BA262" s="23"/>
      <c r="BB262" s="31" t="str">
        <f t="shared" si="66"/>
        <v>○</v>
      </c>
      <c r="BC262" s="31" t="str">
        <f t="shared" si="67"/>
        <v>×</v>
      </c>
      <c r="BD262" s="31" t="s">
        <v>2</v>
      </c>
      <c r="BE262" s="31" t="s">
        <v>2</v>
      </c>
      <c r="BF262" s="33" t="s">
        <v>23</v>
      </c>
      <c r="BH262" s="26">
        <f t="shared" si="62"/>
        <v>0</v>
      </c>
      <c r="BI262" s="26">
        <f t="shared" si="63"/>
        <v>0</v>
      </c>
      <c r="BJ262" s="26">
        <f t="shared" si="64"/>
        <v>1</v>
      </c>
      <c r="BK262" s="26">
        <f t="shared" si="65"/>
        <v>0</v>
      </c>
    </row>
    <row r="263" spans="1:63" s="53" customFormat="1" ht="24" customHeight="1">
      <c r="A263" s="19">
        <v>28</v>
      </c>
      <c r="B263" s="19">
        <v>443</v>
      </c>
      <c r="C263" s="20">
        <v>235</v>
      </c>
      <c r="D263" s="56" t="s">
        <v>633</v>
      </c>
      <c r="E263" s="29">
        <v>38418</v>
      </c>
      <c r="F263" s="60" t="s">
        <v>432</v>
      </c>
      <c r="G263" s="63">
        <v>37553</v>
      </c>
      <c r="H263" s="64" t="s">
        <v>669</v>
      </c>
      <c r="I263" s="64"/>
      <c r="J263" s="96">
        <v>2</v>
      </c>
      <c r="K263" s="23">
        <v>3</v>
      </c>
      <c r="L263" s="23">
        <v>28209</v>
      </c>
      <c r="M263" s="35">
        <v>236</v>
      </c>
      <c r="N263" s="23"/>
      <c r="O263" s="23"/>
      <c r="P263" s="23"/>
      <c r="Q263" s="23"/>
      <c r="R263" s="23"/>
      <c r="S263" s="23">
        <v>2</v>
      </c>
      <c r="T263" s="23"/>
      <c r="U263" s="23">
        <v>1</v>
      </c>
      <c r="V263" s="31" t="s">
        <v>161</v>
      </c>
      <c r="W263" s="23">
        <v>1</v>
      </c>
      <c r="X263" s="23">
        <v>0</v>
      </c>
      <c r="Y263" s="23">
        <v>0</v>
      </c>
      <c r="Z263" s="23">
        <v>1</v>
      </c>
      <c r="AA263" s="117">
        <v>1.5</v>
      </c>
      <c r="AB263" s="61">
        <v>73</v>
      </c>
      <c r="AC263" s="55">
        <v>64</v>
      </c>
      <c r="AD263" s="61"/>
      <c r="AE263" s="61"/>
      <c r="AF263" s="61"/>
      <c r="AG263" s="61">
        <v>70</v>
      </c>
      <c r="AH263" s="61">
        <v>39</v>
      </c>
      <c r="AI263" s="23">
        <v>1</v>
      </c>
      <c r="AJ263" s="23">
        <v>0</v>
      </c>
      <c r="AK263" s="23">
        <v>0</v>
      </c>
      <c r="AL263" s="23">
        <v>7</v>
      </c>
      <c r="AM263" s="23">
        <v>0</v>
      </c>
      <c r="AN263" s="23">
        <v>4</v>
      </c>
      <c r="AO263" s="23">
        <v>3</v>
      </c>
      <c r="AP263" s="23">
        <v>1</v>
      </c>
      <c r="AQ263" s="23">
        <v>3</v>
      </c>
      <c r="AR263" s="23">
        <v>1</v>
      </c>
      <c r="AS263" s="23"/>
      <c r="AT263" s="23"/>
      <c r="AU263" s="23"/>
      <c r="AV263" s="23"/>
      <c r="AW263" s="23"/>
      <c r="AX263" s="23"/>
      <c r="AY263" s="23"/>
      <c r="AZ263" s="23"/>
      <c r="BA263" s="23"/>
      <c r="BB263" s="31" t="str">
        <f t="shared" si="66"/>
        <v>×</v>
      </c>
      <c r="BC263" s="31" t="str">
        <f t="shared" si="67"/>
        <v>○</v>
      </c>
      <c r="BD263" s="31" t="s">
        <v>2</v>
      </c>
      <c r="BE263" s="31" t="s">
        <v>2</v>
      </c>
      <c r="BF263" s="33" t="s">
        <v>23</v>
      </c>
      <c r="BH263" s="26">
        <f t="shared" si="62"/>
        <v>1</v>
      </c>
      <c r="BI263" s="26">
        <f t="shared" si="63"/>
        <v>0</v>
      </c>
      <c r="BJ263" s="26">
        <f t="shared" si="64"/>
        <v>0</v>
      </c>
      <c r="BK263" s="26">
        <f t="shared" si="65"/>
        <v>0</v>
      </c>
    </row>
    <row r="264" spans="1:63" s="53" customFormat="1" ht="24" customHeight="1">
      <c r="A264" s="19">
        <v>28</v>
      </c>
      <c r="B264" s="19">
        <v>443</v>
      </c>
      <c r="C264" s="20">
        <v>236</v>
      </c>
      <c r="D264" s="56" t="s">
        <v>634</v>
      </c>
      <c r="E264" s="29">
        <v>38418</v>
      </c>
      <c r="F264" s="60" t="s">
        <v>432</v>
      </c>
      <c r="G264" s="63">
        <v>37553</v>
      </c>
      <c r="H264" s="64" t="s">
        <v>666</v>
      </c>
      <c r="I264" s="64"/>
      <c r="J264" s="96">
        <v>2</v>
      </c>
      <c r="K264" s="23">
        <v>3</v>
      </c>
      <c r="L264" s="23">
        <v>28622</v>
      </c>
      <c r="M264" s="35">
        <v>129</v>
      </c>
      <c r="N264" s="23" t="s">
        <v>275</v>
      </c>
      <c r="O264" s="23"/>
      <c r="P264" s="23"/>
      <c r="Q264" s="23"/>
      <c r="R264" s="23"/>
      <c r="S264" s="23">
        <v>2</v>
      </c>
      <c r="T264" s="23"/>
      <c r="U264" s="23">
        <v>1</v>
      </c>
      <c r="V264" s="31" t="s">
        <v>270</v>
      </c>
      <c r="W264" s="23">
        <v>1</v>
      </c>
      <c r="X264" s="23">
        <v>3</v>
      </c>
      <c r="Y264" s="23">
        <v>0</v>
      </c>
      <c r="Z264" s="23">
        <v>0</v>
      </c>
      <c r="AA264" s="117">
        <v>1.5</v>
      </c>
      <c r="AB264" s="61">
        <v>70</v>
      </c>
      <c r="AC264" s="61">
        <v>68</v>
      </c>
      <c r="AD264" s="61"/>
      <c r="AE264" s="61"/>
      <c r="AF264" s="61"/>
      <c r="AG264" s="61">
        <v>73</v>
      </c>
      <c r="AH264" s="61">
        <v>57</v>
      </c>
      <c r="AI264" s="23">
        <v>1</v>
      </c>
      <c r="AJ264" s="23">
        <v>0</v>
      </c>
      <c r="AK264" s="23">
        <v>0</v>
      </c>
      <c r="AL264" s="23">
        <v>7</v>
      </c>
      <c r="AM264" s="23">
        <v>0</v>
      </c>
      <c r="AN264" s="23">
        <v>4</v>
      </c>
      <c r="AO264" s="23">
        <v>3</v>
      </c>
      <c r="AP264" s="23">
        <v>1</v>
      </c>
      <c r="AQ264" s="23">
        <v>3</v>
      </c>
      <c r="AR264" s="23">
        <v>1</v>
      </c>
      <c r="AS264" s="23"/>
      <c r="AT264" s="23"/>
      <c r="AU264" s="23"/>
      <c r="AV264" s="23"/>
      <c r="AW264" s="23"/>
      <c r="AX264" s="23"/>
      <c r="AY264" s="23"/>
      <c r="AZ264" s="23"/>
      <c r="BA264" s="23"/>
      <c r="BB264" s="31" t="str">
        <f t="shared" si="66"/>
        <v>○</v>
      </c>
      <c r="BC264" s="31" t="str">
        <f t="shared" si="67"/>
        <v>×</v>
      </c>
      <c r="BD264" s="31" t="s">
        <v>2</v>
      </c>
      <c r="BE264" s="31" t="s">
        <v>2</v>
      </c>
      <c r="BF264" s="33" t="s">
        <v>23</v>
      </c>
      <c r="BH264" s="26">
        <f t="shared" si="62"/>
        <v>1</v>
      </c>
      <c r="BI264" s="26">
        <f t="shared" si="63"/>
        <v>0</v>
      </c>
      <c r="BJ264" s="26">
        <f t="shared" si="64"/>
        <v>0</v>
      </c>
      <c r="BK264" s="26">
        <f t="shared" si="65"/>
        <v>0</v>
      </c>
    </row>
    <row r="265" spans="1:63" s="53" customFormat="1" ht="24" customHeight="1">
      <c r="A265" s="19">
        <v>28</v>
      </c>
      <c r="B265" s="19">
        <v>461</v>
      </c>
      <c r="C265" s="20">
        <v>239</v>
      </c>
      <c r="D265" s="56" t="s">
        <v>635</v>
      </c>
      <c r="E265" s="29">
        <v>38169</v>
      </c>
      <c r="F265" s="60" t="s">
        <v>369</v>
      </c>
      <c r="G265" s="63">
        <v>37469</v>
      </c>
      <c r="H265" s="64" t="s">
        <v>666</v>
      </c>
      <c r="I265" s="64"/>
      <c r="J265" s="96">
        <v>2</v>
      </c>
      <c r="K265" s="23"/>
      <c r="L265" s="23"/>
      <c r="M265" s="35"/>
      <c r="N265" s="23"/>
      <c r="O265" s="23"/>
      <c r="P265" s="23"/>
      <c r="Q265" s="23"/>
      <c r="R265" s="23"/>
      <c r="S265" s="23"/>
      <c r="T265" s="23"/>
      <c r="U265" s="23"/>
      <c r="V265" s="31" t="s">
        <v>6</v>
      </c>
      <c r="W265" s="23"/>
      <c r="X265" s="23">
        <v>4.5</v>
      </c>
      <c r="Y265" s="23">
        <v>2.5</v>
      </c>
      <c r="Z265" s="23"/>
      <c r="AA265" s="117">
        <v>1.5</v>
      </c>
      <c r="AB265" s="61">
        <v>68</v>
      </c>
      <c r="AC265" s="61">
        <v>66</v>
      </c>
      <c r="AD265" s="61"/>
      <c r="AE265" s="61"/>
      <c r="AF265" s="61"/>
      <c r="AG265" s="61"/>
      <c r="AH265" s="61"/>
      <c r="AI265" s="23">
        <v>1</v>
      </c>
      <c r="AJ265" s="23"/>
      <c r="AK265" s="23"/>
      <c r="AL265" s="23">
        <v>5</v>
      </c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31" t="str">
        <f t="shared" si="66"/>
        <v>○</v>
      </c>
      <c r="BC265" s="31" t="str">
        <f t="shared" si="67"/>
        <v>×</v>
      </c>
      <c r="BD265" s="114" t="str">
        <f>IF(AB265&lt;=75.4,"○","×")</f>
        <v>○</v>
      </c>
      <c r="BE265" s="114" t="str">
        <f>IF(AC265&lt;=70.4,"○","×")</f>
        <v>○</v>
      </c>
      <c r="BF265" s="33" t="s">
        <v>23</v>
      </c>
      <c r="BH265" s="26">
        <f t="shared" si="62"/>
        <v>0</v>
      </c>
      <c r="BI265" s="26">
        <f t="shared" si="63"/>
        <v>0</v>
      </c>
      <c r="BJ265" s="26">
        <f t="shared" si="64"/>
        <v>0</v>
      </c>
      <c r="BK265" s="26">
        <f t="shared" si="65"/>
        <v>1</v>
      </c>
    </row>
    <row r="266" spans="1:63" s="53" customFormat="1" ht="24" customHeight="1">
      <c r="A266" s="19">
        <v>28</v>
      </c>
      <c r="B266" s="19">
        <v>462</v>
      </c>
      <c r="C266" s="20">
        <v>240</v>
      </c>
      <c r="D266" s="56" t="s">
        <v>636</v>
      </c>
      <c r="E266" s="29">
        <v>38418</v>
      </c>
      <c r="F266" s="60" t="s">
        <v>432</v>
      </c>
      <c r="G266" s="63">
        <v>37553</v>
      </c>
      <c r="H266" s="64" t="s">
        <v>669</v>
      </c>
      <c r="I266" s="64"/>
      <c r="J266" s="96">
        <v>2</v>
      </c>
      <c r="K266" s="23">
        <v>3</v>
      </c>
      <c r="L266" s="23">
        <v>28622</v>
      </c>
      <c r="M266" s="35">
        <v>239</v>
      </c>
      <c r="N266" s="23"/>
      <c r="O266" s="23"/>
      <c r="P266" s="23"/>
      <c r="Q266" s="23"/>
      <c r="R266" s="23"/>
      <c r="S266" s="23">
        <v>2</v>
      </c>
      <c r="T266" s="23"/>
      <c r="U266" s="23">
        <v>1</v>
      </c>
      <c r="V266" s="31" t="s">
        <v>270</v>
      </c>
      <c r="W266" s="23">
        <v>1</v>
      </c>
      <c r="X266" s="23">
        <v>3</v>
      </c>
      <c r="Y266" s="23">
        <v>0</v>
      </c>
      <c r="Z266" s="23"/>
      <c r="AA266" s="117">
        <v>1.5</v>
      </c>
      <c r="AB266" s="61">
        <v>73</v>
      </c>
      <c r="AC266" s="61">
        <v>68</v>
      </c>
      <c r="AD266" s="61"/>
      <c r="AE266" s="61"/>
      <c r="AF266" s="61"/>
      <c r="AG266" s="61">
        <v>70</v>
      </c>
      <c r="AH266" s="61">
        <v>55</v>
      </c>
      <c r="AI266" s="23">
        <v>1</v>
      </c>
      <c r="AJ266" s="23">
        <v>0</v>
      </c>
      <c r="AK266" s="23">
        <v>0</v>
      </c>
      <c r="AL266" s="23">
        <v>7</v>
      </c>
      <c r="AM266" s="23">
        <v>0</v>
      </c>
      <c r="AN266" s="23">
        <v>4</v>
      </c>
      <c r="AO266" s="23">
        <v>3</v>
      </c>
      <c r="AP266" s="23">
        <v>1</v>
      </c>
      <c r="AQ266" s="23">
        <v>3</v>
      </c>
      <c r="AR266" s="23">
        <v>1</v>
      </c>
      <c r="AS266" s="23"/>
      <c r="AT266" s="23"/>
      <c r="AU266" s="23"/>
      <c r="AV266" s="23"/>
      <c r="AW266" s="23"/>
      <c r="AX266" s="23"/>
      <c r="AY266" s="23"/>
      <c r="AZ266" s="23"/>
      <c r="BA266" s="23"/>
      <c r="BB266" s="31" t="str">
        <f t="shared" si="66"/>
        <v>×</v>
      </c>
      <c r="BC266" s="31" t="str">
        <f t="shared" si="67"/>
        <v>×</v>
      </c>
      <c r="BD266" s="31" t="s">
        <v>2</v>
      </c>
      <c r="BE266" s="31" t="s">
        <v>2</v>
      </c>
      <c r="BF266" s="33" t="s">
        <v>23</v>
      </c>
      <c r="BH266" s="26">
        <f t="shared" si="62"/>
        <v>1</v>
      </c>
      <c r="BI266" s="26">
        <f t="shared" si="63"/>
        <v>0</v>
      </c>
      <c r="BJ266" s="26">
        <f t="shared" si="64"/>
        <v>0</v>
      </c>
      <c r="BK266" s="26">
        <f t="shared" si="65"/>
        <v>0</v>
      </c>
    </row>
    <row r="267" spans="1:63" s="53" customFormat="1" ht="24" customHeight="1">
      <c r="A267" s="19">
        <v>28</v>
      </c>
      <c r="B267" s="19">
        <v>464</v>
      </c>
      <c r="C267" s="20">
        <v>242</v>
      </c>
      <c r="D267" s="56" t="s">
        <v>637</v>
      </c>
      <c r="E267" s="29">
        <v>38287</v>
      </c>
      <c r="F267" s="60" t="s">
        <v>215</v>
      </c>
      <c r="G267" s="63">
        <v>37572</v>
      </c>
      <c r="H267" s="64" t="s">
        <v>329</v>
      </c>
      <c r="I267" s="64">
        <v>7</v>
      </c>
      <c r="J267" s="96">
        <v>2</v>
      </c>
      <c r="K267" s="23">
        <v>4</v>
      </c>
      <c r="L267" s="23">
        <v>28642</v>
      </c>
      <c r="M267" s="35">
        <v>7435</v>
      </c>
      <c r="N267" s="23"/>
      <c r="O267" s="23"/>
      <c r="P267" s="23"/>
      <c r="Q267" s="23"/>
      <c r="R267" s="23"/>
      <c r="S267" s="23">
        <v>2</v>
      </c>
      <c r="T267" s="23"/>
      <c r="U267" s="23">
        <v>1</v>
      </c>
      <c r="V267" s="31" t="s">
        <v>301</v>
      </c>
      <c r="W267" s="23">
        <v>1</v>
      </c>
      <c r="X267" s="23">
        <v>0.5</v>
      </c>
      <c r="Y267" s="23">
        <v>0</v>
      </c>
      <c r="Z267" s="23">
        <v>1</v>
      </c>
      <c r="AA267" s="117">
        <v>1.5</v>
      </c>
      <c r="AB267" s="61">
        <v>74</v>
      </c>
      <c r="AC267" s="61">
        <v>70</v>
      </c>
      <c r="AD267" s="61"/>
      <c r="AE267" s="61"/>
      <c r="AF267" s="61"/>
      <c r="AG267" s="61">
        <v>69</v>
      </c>
      <c r="AH267" s="61">
        <v>42</v>
      </c>
      <c r="AI267" s="23">
        <v>1</v>
      </c>
      <c r="AJ267" s="23">
        <v>0</v>
      </c>
      <c r="AK267" s="23">
        <v>0</v>
      </c>
      <c r="AL267" s="23">
        <v>7</v>
      </c>
      <c r="AM267" s="23">
        <v>0</v>
      </c>
      <c r="AN267" s="23">
        <v>4</v>
      </c>
      <c r="AO267" s="23">
        <v>3</v>
      </c>
      <c r="AP267" s="23">
        <v>1</v>
      </c>
      <c r="AQ267" s="23">
        <v>3</v>
      </c>
      <c r="AR267" s="23">
        <v>1</v>
      </c>
      <c r="AS267" s="23"/>
      <c r="AT267" s="23"/>
      <c r="AU267" s="23"/>
      <c r="AV267" s="23"/>
      <c r="AW267" s="23"/>
      <c r="AX267" s="23"/>
      <c r="AY267" s="23"/>
      <c r="AZ267" s="23"/>
      <c r="BA267" s="23"/>
      <c r="BB267" s="31" t="str">
        <f t="shared" si="66"/>
        <v>×</v>
      </c>
      <c r="BC267" s="31" t="str">
        <f t="shared" si="67"/>
        <v>×</v>
      </c>
      <c r="BD267" s="31" t="s">
        <v>2</v>
      </c>
      <c r="BE267" s="31" t="s">
        <v>2</v>
      </c>
      <c r="BF267" s="33" t="s">
        <v>23</v>
      </c>
      <c r="BH267" s="26">
        <f>IF(AND(BB257="○",BC257="○"),1,0)</f>
        <v>1</v>
      </c>
      <c r="BI267" s="26">
        <f>IF(AND(BB257="○",BC257="×"),1,0)</f>
        <v>0</v>
      </c>
      <c r="BJ267" s="26">
        <f>IF(AND(BB257="×",BC257="○"),1,0)</f>
        <v>0</v>
      </c>
      <c r="BK267" s="26">
        <f>IF(AND(BB257="×",BC257="×"),1,0)</f>
        <v>0</v>
      </c>
    </row>
    <row r="268" spans="1:63" s="53" customFormat="1" ht="24" customHeight="1">
      <c r="A268" s="19">
        <v>28</v>
      </c>
      <c r="B268" s="19">
        <v>481</v>
      </c>
      <c r="C268" s="20">
        <v>244</v>
      </c>
      <c r="D268" s="56" t="s">
        <v>638</v>
      </c>
      <c r="E268" s="29">
        <v>38288</v>
      </c>
      <c r="F268" s="60" t="s">
        <v>577</v>
      </c>
      <c r="G268" s="63">
        <v>37572</v>
      </c>
      <c r="H268" s="64" t="s">
        <v>419</v>
      </c>
      <c r="I268" s="64"/>
      <c r="J268" s="96">
        <v>2</v>
      </c>
      <c r="K268" s="23">
        <v>3</v>
      </c>
      <c r="L268" s="23">
        <v>28642</v>
      </c>
      <c r="M268" s="35">
        <v>179</v>
      </c>
      <c r="N268" s="23"/>
      <c r="O268" s="23"/>
      <c r="P268" s="23"/>
      <c r="Q268" s="23"/>
      <c r="R268" s="23"/>
      <c r="S268" s="23">
        <v>2</v>
      </c>
      <c r="T268" s="23"/>
      <c r="U268" s="23">
        <v>1</v>
      </c>
      <c r="V268" s="31" t="s">
        <v>161</v>
      </c>
      <c r="W268" s="23">
        <v>1</v>
      </c>
      <c r="X268" s="23">
        <v>1.1</v>
      </c>
      <c r="Y268" s="23">
        <v>1</v>
      </c>
      <c r="Z268" s="23">
        <v>0</v>
      </c>
      <c r="AA268" s="117">
        <v>1.5</v>
      </c>
      <c r="AB268" s="61">
        <v>74</v>
      </c>
      <c r="AC268" s="55">
        <v>72</v>
      </c>
      <c r="AD268" s="61"/>
      <c r="AE268" s="61"/>
      <c r="AF268" s="61"/>
      <c r="AG268" s="61">
        <v>70</v>
      </c>
      <c r="AH268" s="61">
        <v>55</v>
      </c>
      <c r="AI268" s="23">
        <v>1</v>
      </c>
      <c r="AJ268" s="23">
        <v>0</v>
      </c>
      <c r="AK268" s="23">
        <v>0</v>
      </c>
      <c r="AL268" s="23">
        <v>7</v>
      </c>
      <c r="AM268" s="23">
        <v>0</v>
      </c>
      <c r="AN268" s="23">
        <v>4</v>
      </c>
      <c r="AO268" s="23">
        <v>3</v>
      </c>
      <c r="AP268" s="23">
        <v>1</v>
      </c>
      <c r="AQ268" s="23">
        <v>3</v>
      </c>
      <c r="AR268" s="23">
        <v>1</v>
      </c>
      <c r="AS268" s="23"/>
      <c r="AT268" s="23"/>
      <c r="AU268" s="23"/>
      <c r="AV268" s="23"/>
      <c r="AW268" s="23"/>
      <c r="AX268" s="23"/>
      <c r="AY268" s="23"/>
      <c r="AZ268" s="23"/>
      <c r="BA268" s="23"/>
      <c r="BB268" s="31" t="str">
        <f>IF(AB268&lt;=70.4,"○","×")</f>
        <v>×</v>
      </c>
      <c r="BC268" s="31" t="str">
        <f>IF(AC268&lt;=65.4,"○","×")</f>
        <v>×</v>
      </c>
      <c r="BD268" s="31" t="s">
        <v>2</v>
      </c>
      <c r="BE268" s="31" t="s">
        <v>2</v>
      </c>
      <c r="BF268" s="33" t="s">
        <v>23</v>
      </c>
      <c r="BH268" s="26">
        <f aca="true" t="shared" si="68" ref="BH268:BH275">IF(AND(BB259="○",BC259="○"),1,0)</f>
        <v>0</v>
      </c>
      <c r="BI268" s="26">
        <f aca="true" t="shared" si="69" ref="BI268:BI275">IF(AND(BB259="○",BC259="×"),1,0)</f>
        <v>0</v>
      </c>
      <c r="BJ268" s="26">
        <f aca="true" t="shared" si="70" ref="BJ268:BJ275">IF(AND(BB259="×",BC259="○"),1,0)</f>
        <v>0</v>
      </c>
      <c r="BK268" s="26">
        <f aca="true" t="shared" si="71" ref="BK268:BK275">IF(AND(BB259="×",BC259="×"),1,0)</f>
        <v>1</v>
      </c>
    </row>
    <row r="269" spans="1:63" s="53" customFormat="1" ht="24" customHeight="1">
      <c r="A269" s="19">
        <v>28</v>
      </c>
      <c r="B269" s="19">
        <v>481</v>
      </c>
      <c r="C269" s="20">
        <v>245</v>
      </c>
      <c r="D269" s="56" t="s">
        <v>639</v>
      </c>
      <c r="E269" s="29">
        <v>38287</v>
      </c>
      <c r="F269" s="60" t="s">
        <v>215</v>
      </c>
      <c r="G269" s="63">
        <v>37572</v>
      </c>
      <c r="H269" s="64" t="s">
        <v>57</v>
      </c>
      <c r="I269" s="64"/>
      <c r="J269" s="96">
        <v>4</v>
      </c>
      <c r="K269" s="23">
        <v>1</v>
      </c>
      <c r="L269" s="23">
        <v>28644</v>
      </c>
      <c r="M269" s="35">
        <v>19</v>
      </c>
      <c r="N269" s="64"/>
      <c r="O269" s="23"/>
      <c r="P269" s="23"/>
      <c r="Q269" s="23"/>
      <c r="R269" s="23"/>
      <c r="S269" s="23">
        <v>4</v>
      </c>
      <c r="T269" s="23"/>
      <c r="U269" s="23">
        <v>1</v>
      </c>
      <c r="V269" s="31" t="s">
        <v>330</v>
      </c>
      <c r="W269" s="23">
        <v>1</v>
      </c>
      <c r="X269" s="23">
        <v>16</v>
      </c>
      <c r="Y269" s="23">
        <v>0</v>
      </c>
      <c r="Z269" s="23"/>
      <c r="AA269" s="117">
        <v>1.5</v>
      </c>
      <c r="AB269" s="61">
        <v>59</v>
      </c>
      <c r="AC269" s="61">
        <v>52</v>
      </c>
      <c r="AD269" s="61"/>
      <c r="AE269" s="61"/>
      <c r="AF269" s="61"/>
      <c r="AG269" s="61">
        <v>55</v>
      </c>
      <c r="AH269" s="61">
        <v>41</v>
      </c>
      <c r="AI269" s="23">
        <v>3</v>
      </c>
      <c r="AJ269" s="23">
        <v>0</v>
      </c>
      <c r="AK269" s="23">
        <v>0</v>
      </c>
      <c r="AL269" s="23">
        <v>7</v>
      </c>
      <c r="AM269" s="23">
        <v>0</v>
      </c>
      <c r="AN269" s="23">
        <v>4</v>
      </c>
      <c r="AO269" s="23">
        <v>3</v>
      </c>
      <c r="AP269" s="23">
        <v>1</v>
      </c>
      <c r="AQ269" s="23">
        <v>3</v>
      </c>
      <c r="AR269" s="23">
        <v>1</v>
      </c>
      <c r="AS269" s="23"/>
      <c r="AT269" s="23"/>
      <c r="AU269" s="22" t="s">
        <v>8</v>
      </c>
      <c r="AV269" s="22"/>
      <c r="AW269" s="22"/>
      <c r="AX269" s="22"/>
      <c r="AY269" s="22"/>
      <c r="AZ269" s="22" t="s">
        <v>8</v>
      </c>
      <c r="BA269" s="23"/>
      <c r="BB269" s="31" t="str">
        <f t="shared" si="66"/>
        <v>○</v>
      </c>
      <c r="BC269" s="31" t="str">
        <f t="shared" si="67"/>
        <v>○</v>
      </c>
      <c r="BD269" s="31" t="s">
        <v>2</v>
      </c>
      <c r="BE269" s="31" t="s">
        <v>2</v>
      </c>
      <c r="BF269" s="33" t="s">
        <v>23</v>
      </c>
      <c r="BH269" s="26">
        <f t="shared" si="68"/>
        <v>0</v>
      </c>
      <c r="BI269" s="26">
        <f t="shared" si="69"/>
        <v>0</v>
      </c>
      <c r="BJ269" s="26">
        <f t="shared" si="70"/>
        <v>0</v>
      </c>
      <c r="BK269" s="26">
        <f t="shared" si="71"/>
        <v>1</v>
      </c>
    </row>
    <row r="270" spans="1:63" s="53" customFormat="1" ht="24" customHeight="1">
      <c r="A270" s="19">
        <v>28</v>
      </c>
      <c r="B270" s="19">
        <v>481</v>
      </c>
      <c r="C270" s="20">
        <v>246</v>
      </c>
      <c r="D270" s="28" t="s">
        <v>640</v>
      </c>
      <c r="E270" s="29">
        <v>38189</v>
      </c>
      <c r="F270" s="60" t="s">
        <v>352</v>
      </c>
      <c r="G270" s="63">
        <v>37504</v>
      </c>
      <c r="H270" s="35" t="s">
        <v>645</v>
      </c>
      <c r="I270" s="35"/>
      <c r="J270" s="36">
        <v>2</v>
      </c>
      <c r="K270" s="23">
        <v>3</v>
      </c>
      <c r="L270" s="23"/>
      <c r="M270" s="23"/>
      <c r="N270" s="23"/>
      <c r="O270" s="23"/>
      <c r="P270" s="23"/>
      <c r="Q270" s="23"/>
      <c r="R270" s="23"/>
      <c r="S270" s="23">
        <v>2</v>
      </c>
      <c r="T270" s="23"/>
      <c r="U270" s="23">
        <v>3</v>
      </c>
      <c r="V270" s="31" t="s">
        <v>161</v>
      </c>
      <c r="W270" s="23">
        <v>1</v>
      </c>
      <c r="X270" s="23">
        <v>3</v>
      </c>
      <c r="Y270" s="23">
        <v>2</v>
      </c>
      <c r="Z270" s="31"/>
      <c r="AA270" s="117">
        <v>1.5</v>
      </c>
      <c r="AB270" s="61">
        <v>69</v>
      </c>
      <c r="AC270" s="61">
        <v>68</v>
      </c>
      <c r="AD270" s="61"/>
      <c r="AE270" s="61"/>
      <c r="AF270" s="61"/>
      <c r="AG270" s="61">
        <v>67</v>
      </c>
      <c r="AH270" s="61">
        <v>57</v>
      </c>
      <c r="AI270" s="23">
        <v>1</v>
      </c>
      <c r="AJ270" s="23">
        <v>1</v>
      </c>
      <c r="AK270" s="23">
        <v>1</v>
      </c>
      <c r="AL270" s="23">
        <v>7</v>
      </c>
      <c r="AM270" s="23">
        <v>0</v>
      </c>
      <c r="AN270" s="23">
        <v>4</v>
      </c>
      <c r="AO270" s="23">
        <v>5</v>
      </c>
      <c r="AP270" s="23">
        <v>2</v>
      </c>
      <c r="AQ270" s="23">
        <v>20</v>
      </c>
      <c r="AR270" s="23">
        <v>1</v>
      </c>
      <c r="AS270" s="23"/>
      <c r="AT270" s="23"/>
      <c r="AU270" s="23"/>
      <c r="AV270" s="23"/>
      <c r="AW270" s="23"/>
      <c r="AX270" s="23"/>
      <c r="AY270" s="23"/>
      <c r="AZ270" s="23"/>
      <c r="BA270" s="23"/>
      <c r="BB270" s="31" t="str">
        <f t="shared" si="66"/>
        <v>○</v>
      </c>
      <c r="BC270" s="31" t="str">
        <f t="shared" si="67"/>
        <v>×</v>
      </c>
      <c r="BD270" s="114" t="str">
        <f>IF(AB270&lt;=75.4,"○","×")</f>
        <v>○</v>
      </c>
      <c r="BE270" s="114" t="str">
        <f>IF(AC270&lt;=70.4,"○","×")</f>
        <v>○</v>
      </c>
      <c r="BF270" s="33" t="s">
        <v>23</v>
      </c>
      <c r="BH270" s="26">
        <f t="shared" si="68"/>
        <v>1</v>
      </c>
      <c r="BI270" s="26">
        <f t="shared" si="69"/>
        <v>0</v>
      </c>
      <c r="BJ270" s="26">
        <f t="shared" si="70"/>
        <v>0</v>
      </c>
      <c r="BK270" s="26">
        <f t="shared" si="71"/>
        <v>0</v>
      </c>
    </row>
    <row r="271" spans="1:63" s="53" customFormat="1" ht="24" customHeight="1">
      <c r="A271" s="19">
        <v>28</v>
      </c>
      <c r="B271" s="19">
        <v>521</v>
      </c>
      <c r="C271" s="20">
        <v>247</v>
      </c>
      <c r="D271" s="56" t="s">
        <v>641</v>
      </c>
      <c r="E271" s="29">
        <v>38321</v>
      </c>
      <c r="F271" s="60" t="s">
        <v>471</v>
      </c>
      <c r="G271" s="63">
        <v>37568</v>
      </c>
      <c r="H271" s="64" t="s">
        <v>674</v>
      </c>
      <c r="I271" s="64"/>
      <c r="J271" s="96">
        <v>4</v>
      </c>
      <c r="K271" s="23">
        <v>3</v>
      </c>
      <c r="L271" s="23">
        <v>28683</v>
      </c>
      <c r="M271" s="58"/>
      <c r="N271" s="23"/>
      <c r="O271" s="23"/>
      <c r="P271" s="23"/>
      <c r="Q271" s="23"/>
      <c r="R271" s="23"/>
      <c r="S271" s="23">
        <v>4</v>
      </c>
      <c r="T271" s="23"/>
      <c r="U271" s="23">
        <v>1</v>
      </c>
      <c r="V271" s="31" t="s">
        <v>331</v>
      </c>
      <c r="W271" s="23">
        <v>1</v>
      </c>
      <c r="X271" s="23">
        <v>15</v>
      </c>
      <c r="Y271" s="23">
        <v>0</v>
      </c>
      <c r="Z271" s="23"/>
      <c r="AA271" s="117">
        <v>1.5</v>
      </c>
      <c r="AB271" s="61">
        <v>53</v>
      </c>
      <c r="AC271" s="61">
        <v>50</v>
      </c>
      <c r="AD271" s="61"/>
      <c r="AE271" s="61"/>
      <c r="AF271" s="61"/>
      <c r="AG271" s="61">
        <v>49</v>
      </c>
      <c r="AH271" s="61">
        <v>45</v>
      </c>
      <c r="AI271" s="23">
        <v>3</v>
      </c>
      <c r="AJ271" s="23">
        <v>0</v>
      </c>
      <c r="AK271" s="23">
        <v>1</v>
      </c>
      <c r="AL271" s="23">
        <v>7</v>
      </c>
      <c r="AM271" s="23">
        <v>0</v>
      </c>
      <c r="AN271" s="23">
        <v>4</v>
      </c>
      <c r="AO271" s="23">
        <v>3</v>
      </c>
      <c r="AP271" s="23">
        <v>1</v>
      </c>
      <c r="AQ271" s="23">
        <v>3</v>
      </c>
      <c r="AR271" s="23">
        <v>1</v>
      </c>
      <c r="AS271" s="23"/>
      <c r="AT271" s="23"/>
      <c r="AU271" s="23"/>
      <c r="AV271" s="23"/>
      <c r="AW271" s="23"/>
      <c r="AX271" s="23"/>
      <c r="AY271" s="23"/>
      <c r="AZ271" s="23"/>
      <c r="BA271" s="23"/>
      <c r="BB271" s="31" t="str">
        <f t="shared" si="66"/>
        <v>○</v>
      </c>
      <c r="BC271" s="31" t="str">
        <f t="shared" si="67"/>
        <v>○</v>
      </c>
      <c r="BD271" s="31" t="s">
        <v>2</v>
      </c>
      <c r="BE271" s="31" t="s">
        <v>2</v>
      </c>
      <c r="BF271" s="33" t="s">
        <v>23</v>
      </c>
      <c r="BH271" s="26">
        <f t="shared" si="68"/>
        <v>0</v>
      </c>
      <c r="BI271" s="26">
        <f t="shared" si="69"/>
        <v>1</v>
      </c>
      <c r="BJ271" s="26">
        <f t="shared" si="70"/>
        <v>0</v>
      </c>
      <c r="BK271" s="26">
        <f t="shared" si="71"/>
        <v>0</v>
      </c>
    </row>
    <row r="272" spans="1:63" s="53" customFormat="1" ht="24" customHeight="1">
      <c r="A272" s="19">
        <v>28</v>
      </c>
      <c r="B272" s="19">
        <v>544</v>
      </c>
      <c r="C272" s="20">
        <v>248</v>
      </c>
      <c r="D272" s="67" t="s">
        <v>642</v>
      </c>
      <c r="E272" s="29">
        <v>38384</v>
      </c>
      <c r="F272" s="60" t="s">
        <v>458</v>
      </c>
      <c r="G272" s="103"/>
      <c r="H272" s="108" t="s">
        <v>473</v>
      </c>
      <c r="I272" s="108"/>
      <c r="J272" s="96">
        <v>2</v>
      </c>
      <c r="K272" s="23"/>
      <c r="L272" s="23"/>
      <c r="M272" s="58"/>
      <c r="N272" s="23"/>
      <c r="O272" s="23"/>
      <c r="P272" s="23"/>
      <c r="Q272" s="23"/>
      <c r="R272" s="23"/>
      <c r="S272" s="23"/>
      <c r="T272" s="23"/>
      <c r="U272" s="23"/>
      <c r="V272" s="31" t="s">
        <v>429</v>
      </c>
      <c r="W272" s="23"/>
      <c r="X272" s="23">
        <v>0</v>
      </c>
      <c r="Y272" s="23">
        <v>0</v>
      </c>
      <c r="Z272" s="23"/>
      <c r="AA272" s="117">
        <v>1.5</v>
      </c>
      <c r="AB272" s="61">
        <v>68</v>
      </c>
      <c r="AC272" s="61">
        <v>60</v>
      </c>
      <c r="AD272" s="61"/>
      <c r="AE272" s="61"/>
      <c r="AF272" s="61"/>
      <c r="AG272" s="61"/>
      <c r="AH272" s="61"/>
      <c r="AI272" s="23">
        <v>1</v>
      </c>
      <c r="AJ272" s="23"/>
      <c r="AK272" s="23"/>
      <c r="AL272" s="23">
        <v>7</v>
      </c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31" t="str">
        <f t="shared" si="66"/>
        <v>○</v>
      </c>
      <c r="BC272" s="31" t="str">
        <f t="shared" si="67"/>
        <v>○</v>
      </c>
      <c r="BD272" s="31" t="s">
        <v>2</v>
      </c>
      <c r="BE272" s="31" t="s">
        <v>2</v>
      </c>
      <c r="BF272" s="33" t="s">
        <v>23</v>
      </c>
      <c r="BH272" s="26">
        <f t="shared" si="68"/>
        <v>0</v>
      </c>
      <c r="BI272" s="26">
        <f t="shared" si="69"/>
        <v>0</v>
      </c>
      <c r="BJ272" s="26">
        <f t="shared" si="70"/>
        <v>1</v>
      </c>
      <c r="BK272" s="26">
        <f t="shared" si="71"/>
        <v>0</v>
      </c>
    </row>
    <row r="273" spans="1:63" s="53" customFormat="1" ht="24" customHeight="1" thickBot="1">
      <c r="A273" s="111">
        <v>28</v>
      </c>
      <c r="B273" s="111">
        <v>622</v>
      </c>
      <c r="C273" s="112">
        <v>250</v>
      </c>
      <c r="D273" s="47" t="s">
        <v>643</v>
      </c>
      <c r="E273" s="149">
        <v>38321</v>
      </c>
      <c r="F273" s="150" t="s">
        <v>471</v>
      </c>
      <c r="G273" s="76">
        <v>37656</v>
      </c>
      <c r="H273" s="49" t="s">
        <v>645</v>
      </c>
      <c r="I273" s="49"/>
      <c r="J273" s="120">
        <v>2</v>
      </c>
      <c r="K273" s="71">
        <v>3</v>
      </c>
      <c r="L273" s="71">
        <v>28686</v>
      </c>
      <c r="M273" s="49">
        <v>141</v>
      </c>
      <c r="N273" s="71"/>
      <c r="O273" s="71"/>
      <c r="P273" s="71"/>
      <c r="Q273" s="71"/>
      <c r="R273" s="71"/>
      <c r="S273" s="71">
        <v>2</v>
      </c>
      <c r="T273" s="71"/>
      <c r="U273" s="71">
        <v>1</v>
      </c>
      <c r="V273" s="51" t="s">
        <v>161</v>
      </c>
      <c r="W273" s="71">
        <v>1</v>
      </c>
      <c r="X273" s="71">
        <v>1.5</v>
      </c>
      <c r="Y273" s="71">
        <v>0</v>
      </c>
      <c r="Z273" s="71">
        <v>4.5</v>
      </c>
      <c r="AA273" s="126">
        <v>1.5</v>
      </c>
      <c r="AB273" s="72">
        <v>73</v>
      </c>
      <c r="AC273" s="72">
        <v>72</v>
      </c>
      <c r="AD273" s="72"/>
      <c r="AE273" s="72"/>
      <c r="AF273" s="72"/>
      <c r="AG273" s="72">
        <v>69</v>
      </c>
      <c r="AH273" s="72">
        <v>57</v>
      </c>
      <c r="AI273" s="71">
        <v>1</v>
      </c>
      <c r="AJ273" s="71">
        <v>0</v>
      </c>
      <c r="AK273" s="71">
        <v>0</v>
      </c>
      <c r="AL273" s="71">
        <v>7</v>
      </c>
      <c r="AM273" s="71">
        <v>0</v>
      </c>
      <c r="AN273" s="71">
        <v>4</v>
      </c>
      <c r="AO273" s="71">
        <v>3</v>
      </c>
      <c r="AP273" s="71">
        <v>1</v>
      </c>
      <c r="AQ273" s="71">
        <v>3</v>
      </c>
      <c r="AR273" s="71">
        <v>1</v>
      </c>
      <c r="AS273" s="71"/>
      <c r="AT273" s="71"/>
      <c r="AU273" s="71"/>
      <c r="AV273" s="71"/>
      <c r="AW273" s="71"/>
      <c r="AX273" s="71"/>
      <c r="AY273" s="71"/>
      <c r="AZ273" s="71"/>
      <c r="BA273" s="71"/>
      <c r="BB273" s="51" t="str">
        <f>IF(AB273&lt;=70,"○","×")</f>
        <v>×</v>
      </c>
      <c r="BC273" s="51" t="str">
        <f>IF(AC273&lt;=65,"○","×")</f>
        <v>×</v>
      </c>
      <c r="BD273" s="51" t="s">
        <v>2</v>
      </c>
      <c r="BE273" s="51" t="s">
        <v>2</v>
      </c>
      <c r="BF273" s="52" t="s">
        <v>23</v>
      </c>
      <c r="BH273" s="26">
        <f t="shared" si="68"/>
        <v>0</v>
      </c>
      <c r="BI273" s="26">
        <f t="shared" si="69"/>
        <v>1</v>
      </c>
      <c r="BJ273" s="26">
        <f t="shared" si="70"/>
        <v>0</v>
      </c>
      <c r="BK273" s="26">
        <f t="shared" si="71"/>
        <v>0</v>
      </c>
    </row>
    <row r="274" spans="1:69" s="53" customFormat="1" ht="24" customHeight="1">
      <c r="A274" s="157"/>
      <c r="B274" s="157"/>
      <c r="C274" s="158"/>
      <c r="D274" s="62" t="s">
        <v>433</v>
      </c>
      <c r="E274" s="73"/>
      <c r="F274" s="73"/>
      <c r="G274" s="80"/>
      <c r="H274" s="62"/>
      <c r="I274" s="62"/>
      <c r="J274" s="121"/>
      <c r="K274" s="25"/>
      <c r="L274" s="25"/>
      <c r="M274" s="62"/>
      <c r="N274" s="25"/>
      <c r="O274" s="25"/>
      <c r="P274" s="25"/>
      <c r="Q274" s="25"/>
      <c r="R274" s="25"/>
      <c r="S274" s="25"/>
      <c r="T274" s="25"/>
      <c r="U274" s="25"/>
      <c r="V274" s="81"/>
      <c r="W274" s="25"/>
      <c r="X274" s="25"/>
      <c r="Y274" s="25"/>
      <c r="Z274" s="25"/>
      <c r="AA274" s="127"/>
      <c r="AB274" s="78"/>
      <c r="AC274" s="78"/>
      <c r="AD274" s="78"/>
      <c r="AE274" s="78"/>
      <c r="AF274" s="78"/>
      <c r="AG274" s="78"/>
      <c r="AH274" s="78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82"/>
      <c r="BC274" s="62"/>
      <c r="BD274" s="81"/>
      <c r="BE274" s="81"/>
      <c r="BF274" s="25"/>
      <c r="BH274" s="26">
        <f t="shared" si="68"/>
        <v>0</v>
      </c>
      <c r="BI274" s="26">
        <f t="shared" si="69"/>
        <v>1</v>
      </c>
      <c r="BJ274" s="26">
        <f t="shared" si="70"/>
        <v>0</v>
      </c>
      <c r="BK274" s="26">
        <f t="shared" si="71"/>
        <v>0</v>
      </c>
      <c r="BN274" s="53">
        <f>COUNTIF(BB5:BB273,"○")</f>
        <v>169</v>
      </c>
      <c r="BO274" s="53">
        <f>COUNTIF(BC5:BC273,"○")</f>
        <v>151</v>
      </c>
      <c r="BQ274" s="53">
        <f>COUNTA(BB5:BB273)</f>
        <v>269</v>
      </c>
    </row>
    <row r="275" spans="1:63" s="53" customFormat="1" ht="24" customHeight="1">
      <c r="A275" s="159"/>
      <c r="B275" s="159"/>
      <c r="C275" s="160"/>
      <c r="D275" s="11"/>
      <c r="E275" s="83"/>
      <c r="F275" s="83"/>
      <c r="G275" s="84"/>
      <c r="H275" s="85"/>
      <c r="I275" s="85"/>
      <c r="J275" s="122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6"/>
      <c r="W275" s="85"/>
      <c r="X275" s="85"/>
      <c r="Y275" s="85"/>
      <c r="Z275" s="85"/>
      <c r="AA275" s="128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7"/>
      <c r="BC275" s="85"/>
      <c r="BD275" s="87"/>
      <c r="BE275" s="87"/>
      <c r="BF275" s="88"/>
      <c r="BH275" s="26">
        <f t="shared" si="68"/>
        <v>0</v>
      </c>
      <c r="BI275" s="26">
        <f t="shared" si="69"/>
        <v>0</v>
      </c>
      <c r="BJ275" s="26">
        <f t="shared" si="70"/>
        <v>0</v>
      </c>
      <c r="BK275" s="26">
        <f t="shared" si="71"/>
        <v>1</v>
      </c>
    </row>
    <row r="276" spans="1:63" s="53" customFormat="1" ht="24" customHeight="1">
      <c r="A276" s="159"/>
      <c r="B276" s="159"/>
      <c r="C276" s="160"/>
      <c r="D276" s="88"/>
      <c r="E276" s="84" t="s">
        <v>333</v>
      </c>
      <c r="F276" s="83"/>
      <c r="G276" s="84"/>
      <c r="H276" s="146" t="s">
        <v>79</v>
      </c>
      <c r="I276" s="89"/>
      <c r="J276" s="122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 t="s">
        <v>82</v>
      </c>
      <c r="W276" s="85"/>
      <c r="X276" s="85"/>
      <c r="Y276" s="85"/>
      <c r="Z276" s="85"/>
      <c r="AA276" s="128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7"/>
      <c r="BC276" s="85"/>
      <c r="BD276" s="87"/>
      <c r="BE276" s="87"/>
      <c r="BF276" s="88"/>
      <c r="BH276" s="26" t="e">
        <f>IF(AND(#REF!="○",#REF!="○"),1,0)</f>
        <v>#REF!</v>
      </c>
      <c r="BI276" s="26" t="e">
        <f>IF(AND(#REF!="○",#REF!="×"),1,0)</f>
        <v>#REF!</v>
      </c>
      <c r="BJ276" s="26" t="e">
        <f>IF(AND(#REF!="×",#REF!="○"),1,0)</f>
        <v>#REF!</v>
      </c>
      <c r="BK276" s="26" t="e">
        <f>IF(AND(#REF!="×",#REF!="×"),1,0)</f>
        <v>#REF!</v>
      </c>
    </row>
    <row r="277" spans="1:63" s="53" customFormat="1" ht="24" customHeight="1">
      <c r="A277" s="159"/>
      <c r="B277" s="159"/>
      <c r="C277" s="160"/>
      <c r="D277" s="88"/>
      <c r="E277" s="83"/>
      <c r="F277" s="83"/>
      <c r="G277" s="84"/>
      <c r="H277" s="147" t="s">
        <v>334</v>
      </c>
      <c r="I277" s="85"/>
      <c r="J277" s="122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 t="s">
        <v>335</v>
      </c>
      <c r="W277" s="85"/>
      <c r="X277" s="85"/>
      <c r="Y277" s="85"/>
      <c r="Z277" s="85"/>
      <c r="AA277" s="128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7"/>
      <c r="BC277" s="85"/>
      <c r="BD277" s="87"/>
      <c r="BE277" s="87"/>
      <c r="BF277" s="85"/>
      <c r="BH277" s="26">
        <f>IF(AND(BB267="○",BC267="○"),1,0)</f>
        <v>0</v>
      </c>
      <c r="BI277" s="26">
        <f>IF(AND(BB267="○",BC267="×"),1,0)</f>
        <v>0</v>
      </c>
      <c r="BJ277" s="26">
        <f>IF(AND(BB267="×",BC267="○"),1,0)</f>
        <v>0</v>
      </c>
      <c r="BK277" s="26">
        <f>IF(AND(BB267="×",BC267="×"),1,0)</f>
        <v>1</v>
      </c>
    </row>
    <row r="278" spans="1:63" s="53" customFormat="1" ht="24" customHeight="1">
      <c r="A278" s="159"/>
      <c r="B278" s="159"/>
      <c r="C278" s="160"/>
      <c r="D278" s="88"/>
      <c r="E278" s="83"/>
      <c r="F278" s="83"/>
      <c r="G278" s="84"/>
      <c r="H278" s="146" t="s">
        <v>336</v>
      </c>
      <c r="I278" s="89"/>
      <c r="J278" s="122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 t="s">
        <v>337</v>
      </c>
      <c r="W278" s="85"/>
      <c r="X278" s="85"/>
      <c r="Y278" s="85"/>
      <c r="Z278" s="85"/>
      <c r="AA278" s="128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7"/>
      <c r="BC278" s="85"/>
      <c r="BD278" s="87"/>
      <c r="BE278" s="87"/>
      <c r="BF278" s="85"/>
      <c r="BH278" s="26" t="e">
        <f>IF(AND(#REF!="○",#REF!="○"),1,0)</f>
        <v>#REF!</v>
      </c>
      <c r="BI278" s="26" t="e">
        <f>IF(AND(#REF!="○",#REF!="×"),1,0)</f>
        <v>#REF!</v>
      </c>
      <c r="BJ278" s="26" t="e">
        <f>IF(AND(#REF!="×",#REF!="○"),1,0)</f>
        <v>#REF!</v>
      </c>
      <c r="BK278" s="26" t="e">
        <f>IF(AND(#REF!="×",#REF!="×"),1,0)</f>
        <v>#REF!</v>
      </c>
    </row>
    <row r="279" spans="1:63" s="53" customFormat="1" ht="24" customHeight="1">
      <c r="A279" s="159"/>
      <c r="B279" s="159"/>
      <c r="C279" s="160"/>
      <c r="D279" s="88"/>
      <c r="E279" s="83"/>
      <c r="F279" s="83"/>
      <c r="G279" s="84"/>
      <c r="H279" s="148" t="s">
        <v>338</v>
      </c>
      <c r="I279" s="90"/>
      <c r="J279" s="122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91" t="s">
        <v>339</v>
      </c>
      <c r="W279" s="85"/>
      <c r="X279" s="85"/>
      <c r="Y279" s="85"/>
      <c r="Z279" s="85"/>
      <c r="AA279" s="128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7"/>
      <c r="BC279" s="85"/>
      <c r="BD279" s="87"/>
      <c r="BE279" s="87"/>
      <c r="BF279" s="85"/>
      <c r="BH279" s="26">
        <f>IF(AND(BB268="○",BC268="○"),1,0)</f>
        <v>0</v>
      </c>
      <c r="BI279" s="26">
        <f>IF(AND(BB268="○",BC268="×"),1,0)</f>
        <v>0</v>
      </c>
      <c r="BJ279" s="26">
        <f>IF(AND(BB268="×",BC268="○"),1,0)</f>
        <v>0</v>
      </c>
      <c r="BK279" s="26">
        <f>IF(AND(BB268="×",BC268="×"),1,0)</f>
        <v>1</v>
      </c>
    </row>
    <row r="280" spans="1:63" s="53" customFormat="1" ht="24" customHeight="1">
      <c r="A280" s="159"/>
      <c r="B280" s="159"/>
      <c r="C280" s="160"/>
      <c r="D280" s="88"/>
      <c r="E280" s="83"/>
      <c r="F280" s="83"/>
      <c r="G280" s="84"/>
      <c r="H280" s="146" t="s">
        <v>340</v>
      </c>
      <c r="I280" s="89"/>
      <c r="J280" s="122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 t="s">
        <v>341</v>
      </c>
      <c r="W280" s="85"/>
      <c r="X280" s="85"/>
      <c r="Y280" s="85"/>
      <c r="Z280" s="85"/>
      <c r="AA280" s="128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7"/>
      <c r="BC280" s="85"/>
      <c r="BD280" s="87"/>
      <c r="BE280" s="87"/>
      <c r="BF280" s="85"/>
      <c r="BH280" s="26">
        <f t="shared" si="62"/>
        <v>1</v>
      </c>
      <c r="BI280" s="26">
        <f t="shared" si="63"/>
        <v>0</v>
      </c>
      <c r="BJ280" s="26">
        <f t="shared" si="64"/>
        <v>0</v>
      </c>
      <c r="BK280" s="26">
        <f t="shared" si="65"/>
        <v>0</v>
      </c>
    </row>
    <row r="281" spans="1:64" ht="24" customHeight="1">
      <c r="A281" s="159"/>
      <c r="B281" s="159"/>
      <c r="C281" s="160"/>
      <c r="D281" s="88"/>
      <c r="E281" s="83"/>
      <c r="F281" s="83"/>
      <c r="G281" s="84"/>
      <c r="H281" s="148" t="s">
        <v>342</v>
      </c>
      <c r="I281" s="90"/>
      <c r="J281" s="122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 t="s">
        <v>343</v>
      </c>
      <c r="W281" s="85"/>
      <c r="X281" s="85"/>
      <c r="Y281" s="85"/>
      <c r="Z281" s="85"/>
      <c r="AA281" s="128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7"/>
      <c r="BC281" s="85"/>
      <c r="BD281" s="87"/>
      <c r="BE281" s="87"/>
      <c r="BF281" s="85"/>
      <c r="BG281" s="53"/>
      <c r="BH281" s="26">
        <f t="shared" si="62"/>
        <v>0</v>
      </c>
      <c r="BI281" s="26">
        <f t="shared" si="63"/>
        <v>1</v>
      </c>
      <c r="BJ281" s="26">
        <f t="shared" si="64"/>
        <v>0</v>
      </c>
      <c r="BK281" s="26">
        <f t="shared" si="65"/>
        <v>0</v>
      </c>
      <c r="BL281" s="53"/>
    </row>
    <row r="282" spans="1:64" ht="24" customHeight="1">
      <c r="A282" s="159"/>
      <c r="B282" s="159"/>
      <c r="C282" s="160"/>
      <c r="D282" s="88"/>
      <c r="E282" s="83"/>
      <c r="F282" s="83"/>
      <c r="G282" s="84"/>
      <c r="H282" s="85"/>
      <c r="I282" s="85"/>
      <c r="J282" s="122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 t="s">
        <v>344</v>
      </c>
      <c r="W282" s="85"/>
      <c r="X282" s="85"/>
      <c r="Y282" s="85"/>
      <c r="Z282" s="85"/>
      <c r="AA282" s="128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7"/>
      <c r="BC282" s="85"/>
      <c r="BD282" s="87"/>
      <c r="BE282" s="87"/>
      <c r="BF282" s="85"/>
      <c r="BG282" s="53"/>
      <c r="BH282" s="26">
        <f t="shared" si="62"/>
        <v>1</v>
      </c>
      <c r="BI282" s="26">
        <f t="shared" si="63"/>
        <v>0</v>
      </c>
      <c r="BJ282" s="26">
        <f t="shared" si="64"/>
        <v>0</v>
      </c>
      <c r="BK282" s="26">
        <f t="shared" si="65"/>
        <v>0</v>
      </c>
      <c r="BL282" s="53"/>
    </row>
    <row r="283" spans="1:64" ht="24" customHeight="1">
      <c r="A283" s="159"/>
      <c r="B283" s="159"/>
      <c r="C283" s="160"/>
      <c r="D283" s="88"/>
      <c r="E283" s="83"/>
      <c r="F283" s="83"/>
      <c r="G283" s="84"/>
      <c r="H283" s="85"/>
      <c r="I283" s="85"/>
      <c r="J283" s="122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 t="s">
        <v>345</v>
      </c>
      <c r="W283" s="85"/>
      <c r="X283" s="85"/>
      <c r="Y283" s="85"/>
      <c r="Z283" s="85"/>
      <c r="AA283" s="128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7"/>
      <c r="BC283" s="85"/>
      <c r="BD283" s="87"/>
      <c r="BE283" s="87"/>
      <c r="BF283" s="85"/>
      <c r="BG283" s="53"/>
      <c r="BH283" s="26">
        <f t="shared" si="62"/>
        <v>1</v>
      </c>
      <c r="BI283" s="26">
        <f t="shared" si="63"/>
        <v>0</v>
      </c>
      <c r="BJ283" s="26">
        <f t="shared" si="64"/>
        <v>0</v>
      </c>
      <c r="BK283" s="26">
        <f t="shared" si="65"/>
        <v>0</v>
      </c>
      <c r="BL283" s="53"/>
    </row>
    <row r="284" spans="1:63" ht="23.25" customHeight="1">
      <c r="A284" s="159"/>
      <c r="B284" s="159"/>
      <c r="C284" s="160"/>
      <c r="BG284" s="53"/>
      <c r="BH284" s="26">
        <f t="shared" si="62"/>
        <v>0</v>
      </c>
      <c r="BI284" s="26">
        <f t="shared" si="63"/>
        <v>0</v>
      </c>
      <c r="BJ284" s="26">
        <f t="shared" si="64"/>
        <v>0</v>
      </c>
      <c r="BK284" s="26">
        <f t="shared" si="65"/>
        <v>1</v>
      </c>
    </row>
    <row r="285" spans="3:63" ht="24" customHeight="1">
      <c r="C285" s="79"/>
      <c r="BG285" s="53" t="s">
        <v>332</v>
      </c>
      <c r="BH285" s="53" t="e">
        <f>SUM(BH6:BH284)</f>
        <v>#REF!</v>
      </c>
      <c r="BI285" s="53" t="e">
        <f>SUM(BI6:BI284)</f>
        <v>#REF!</v>
      </c>
      <c r="BJ285" s="53" t="e">
        <f>SUM(BJ6:BJ284)</f>
        <v>#REF!</v>
      </c>
      <c r="BK285" s="53" t="e">
        <f>SUM(BK6:BK284)</f>
        <v>#REF!</v>
      </c>
    </row>
    <row r="286" ht="18" customHeight="1">
      <c r="C286" s="79"/>
    </row>
    <row r="287" ht="18" customHeight="1">
      <c r="C287" s="79"/>
    </row>
    <row r="288" ht="18" customHeight="1">
      <c r="C288" s="79"/>
    </row>
    <row r="289" ht="18" customHeight="1">
      <c r="C289" s="79"/>
    </row>
    <row r="290" ht="18" customHeight="1">
      <c r="C290" s="79"/>
    </row>
    <row r="291" ht="18" customHeight="1"/>
    <row r="292" ht="18" customHeight="1"/>
    <row r="293" ht="18" customHeight="1"/>
    <row r="294" ht="18" customHeight="1"/>
  </sheetData>
  <mergeCells count="50">
    <mergeCell ref="N2:R2"/>
    <mergeCell ref="E2:F4"/>
    <mergeCell ref="G2:G4"/>
    <mergeCell ref="H2:H4"/>
    <mergeCell ref="J2:J4"/>
    <mergeCell ref="A2:A4"/>
    <mergeCell ref="B2:B4"/>
    <mergeCell ref="C2:C4"/>
    <mergeCell ref="D2:D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I2:AI4"/>
    <mergeCell ref="AJ2:AJ4"/>
    <mergeCell ref="AK2:AK4"/>
    <mergeCell ref="AL2:AL4"/>
    <mergeCell ref="AM2:AM4"/>
    <mergeCell ref="AN2:AN4"/>
    <mergeCell ref="AO2:AO4"/>
    <mergeCell ref="AP2:AQ4"/>
    <mergeCell ref="AR2:AR4"/>
    <mergeCell ref="AS2:AS4"/>
    <mergeCell ref="AT2:AT4"/>
    <mergeCell ref="AU2:AW3"/>
    <mergeCell ref="AX2:AZ3"/>
    <mergeCell ref="BA2:BA4"/>
    <mergeCell ref="BB2:BC2"/>
    <mergeCell ref="BC3:BC4"/>
    <mergeCell ref="BD2:BE2"/>
    <mergeCell ref="BF2:BF4"/>
    <mergeCell ref="BH2:BH4"/>
    <mergeCell ref="BI2:BI4"/>
    <mergeCell ref="BD3:BD4"/>
    <mergeCell ref="BE3:BE4"/>
    <mergeCell ref="BJ2:BJ4"/>
    <mergeCell ref="BK2:BK4"/>
    <mergeCell ref="K3:K4"/>
    <mergeCell ref="L3:M3"/>
    <mergeCell ref="N3:N4"/>
    <mergeCell ref="O3:O4"/>
    <mergeCell ref="P3:P4"/>
    <mergeCell ref="Q3:R3"/>
    <mergeCell ref="AB3:AC3"/>
    <mergeCell ref="BB3:BB4"/>
  </mergeCells>
  <printOptions/>
  <pageMargins left="0.7874015748031497" right="0.7874015748031497" top="0.984251968503937" bottom="0.8661417322834646" header="0.5118110236220472" footer="0.5118110236220472"/>
  <pageSetup horizontalDpi="300" verticalDpi="300" orientation="portrait" paperSize="9" scale="51" r:id="rId1"/>
  <rowBreaks count="5" manualBreakCount="5">
    <brk id="54" min="3" max="57" man="1"/>
    <brk id="105" min="3" max="57" man="1"/>
    <brk id="156" min="3" max="57" man="1"/>
    <brk id="207" min="3" max="57" man="1"/>
    <brk id="259" min="3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2006-02-01T06:50:40Z</cp:lastPrinted>
  <dcterms:created xsi:type="dcterms:W3CDTF">2003-09-04T09:22:45Z</dcterms:created>
  <dcterms:modified xsi:type="dcterms:W3CDTF">2006-02-01T06:50:42Z</dcterms:modified>
  <cp:category/>
  <cp:version/>
  <cp:contentType/>
  <cp:contentStatus/>
</cp:coreProperties>
</file>