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80" windowWidth="15120" windowHeight="3825" tabRatio="876" firstSheet="2" activeTab="2"/>
  </bookViews>
  <sheets>
    <sheet name="名前関係" sheetId="1" state="hidden" r:id="rId1"/>
    <sheet name="燃費係数表" sheetId="2" state="hidden" r:id="rId2"/>
    <sheet name="変更届" sheetId="3" r:id="rId3"/>
    <sheet name="ポイント" sheetId="4" state="hidden" r:id="rId4"/>
  </sheets>
  <definedNames>
    <definedName name="DPF">'名前関係'!$K$3:$K$10</definedName>
    <definedName name="月">'名前関係'!$G$53:$G$64</definedName>
    <definedName name="産業分類">#REF!</definedName>
    <definedName name="市区町村">#REF!</definedName>
    <definedName name="種類">'名前関係'!$E$5:$E$12</definedName>
    <definedName name="種類条例">'名前関係'!$A$5:$A$16</definedName>
    <definedName name="重量区分">'名前関係'!$E$14:$E$17</definedName>
    <definedName name="初度登録年">'名前関係'!$E$49:$E$81</definedName>
    <definedName name="条例車種">'名前関係'!$A$5:$A$16</definedName>
    <definedName name="条例種類">'名前関係'!$A$5:$A$16</definedName>
    <definedName name="総括表作成記号">#REF!</definedName>
    <definedName name="低公害車等燃料">'名前関係'!$E$90:$E$108</definedName>
    <definedName name="同時低減">'名前関係'!$O$3:$O$6</definedName>
    <definedName name="燃料">'名前関係'!$E$19:$E$46</definedName>
    <definedName name="燃料２">'名前関係'!$D$19:$D$46</definedName>
    <definedName name="廃止予定年">'名前関係'!$E$83:$E$88</definedName>
  </definedNames>
  <calcPr fullCalcOnLoad="1"/>
</workbook>
</file>

<file path=xl/sharedStrings.xml><?xml version="1.0" encoding="utf-8"?>
<sst xmlns="http://schemas.openxmlformats.org/spreadsheetml/2006/main" count="582" uniqueCount="295">
  <si>
    <t>燃費対応</t>
  </si>
  <si>
    <t>2006(平成18)年</t>
  </si>
  <si>
    <t>2005(平成17)年</t>
  </si>
  <si>
    <t>2004(平成16)年</t>
  </si>
  <si>
    <t>2003(平成15)年</t>
  </si>
  <si>
    <t>1980(昭和55)年</t>
  </si>
  <si>
    <t>1979(昭和54)年以前</t>
  </si>
  <si>
    <t>09.ガソリン（その他のLEV-7）</t>
  </si>
  <si>
    <t>09.ＬＰＧ（その他のLEV-7）</t>
  </si>
  <si>
    <t>12.軽油（その他のLEV-7）</t>
  </si>
  <si>
    <t>種別４</t>
  </si>
  <si>
    <t>種</t>
  </si>
  <si>
    <t>条例対応</t>
  </si>
  <si>
    <t>ハ</t>
  </si>
  <si>
    <t>乗用車</t>
  </si>
  <si>
    <t>８．排出量の目標</t>
  </si>
  <si>
    <t>kg</t>
  </si>
  <si>
    <t>ガ</t>
  </si>
  <si>
    <t>2006(平成18)年度</t>
  </si>
  <si>
    <t>2007(平成19)年度</t>
  </si>
  <si>
    <t>2008(平成20)年度</t>
  </si>
  <si>
    <t>2009(平成21)年度</t>
  </si>
  <si>
    <t>2011(平成23)年</t>
  </si>
  <si>
    <t>2010(平成22)年</t>
  </si>
  <si>
    <t>2009(平成21)年</t>
  </si>
  <si>
    <t>2008(平成20)年</t>
  </si>
  <si>
    <t>2007(平成19)年</t>
  </si>
  <si>
    <t>2010(平成22)年度</t>
  </si>
  <si>
    <t>新記号</t>
  </si>
  <si>
    <t>C</t>
  </si>
  <si>
    <t>02.ハイブリッド（ガソリン）</t>
  </si>
  <si>
    <t>ガ</t>
  </si>
  <si>
    <t>05.メタノール</t>
  </si>
  <si>
    <t>メ</t>
  </si>
  <si>
    <t>06.ガソリン（17年基準75%低減）</t>
  </si>
  <si>
    <t>06.ＬＰＧ（17年基準75%低減）</t>
  </si>
  <si>
    <t>07.ガソリン（17年基準50%低減）</t>
  </si>
  <si>
    <t>07.ＬＰＧ（17年基準50%低減）</t>
  </si>
  <si>
    <t>12.軽油（超）（ULEVかつ低PM）</t>
  </si>
  <si>
    <t>12.軽油（優）（LEVかつ低PM）</t>
  </si>
  <si>
    <t>12.軽油（良）（TLEVかつ低PM）</t>
  </si>
  <si>
    <t>12.軽油（低ＰＭ）</t>
  </si>
  <si>
    <t>低公害化
比較ポイント
（現状）</t>
  </si>
  <si>
    <t>低公害化
比較ポイント
（目標）</t>
  </si>
  <si>
    <t>７－１．低公害化ポイント（NOx）</t>
  </si>
  <si>
    <t>低公害化
ポイント
（現状）</t>
  </si>
  <si>
    <t>低公害化
ポイント
（目標)</t>
  </si>
  <si>
    <t>排出抑制
比較ポイント
（現状）</t>
  </si>
  <si>
    <t>排出抑制
比較ポイント
（目標）</t>
  </si>
  <si>
    <t>排出抑制
ポイント
（現状）</t>
  </si>
  <si>
    <t>排出抑制
ポイント
（目標）</t>
  </si>
  <si>
    <t>排出抑制
推移ポイント
（目標）</t>
  </si>
  <si>
    <t>低公害化
推移ポイント
（目標）</t>
  </si>
  <si>
    <t>平均排出係数</t>
  </si>
  <si>
    <t>全事業者平均排出係数</t>
  </si>
  <si>
    <t>乗0</t>
  </si>
  <si>
    <t>７－２．排出抑制ポイント（NOx）</t>
  </si>
  <si>
    <t>小2</t>
  </si>
  <si>
    <t>小型貨物
自動車
(1.7t以下)</t>
  </si>
  <si>
    <t>小1</t>
  </si>
  <si>
    <t>PM係数</t>
  </si>
  <si>
    <t>区分</t>
  </si>
  <si>
    <t>11</t>
  </si>
  <si>
    <t>41</t>
  </si>
  <si>
    <t>21</t>
  </si>
  <si>
    <t>31</t>
  </si>
  <si>
    <t>12</t>
  </si>
  <si>
    <t>22</t>
  </si>
  <si>
    <t>32</t>
  </si>
  <si>
    <t>42</t>
  </si>
  <si>
    <t>1.7t～2.5t</t>
  </si>
  <si>
    <t>2.5t～3.5t</t>
  </si>
  <si>
    <t>NOx</t>
  </si>
  <si>
    <t>PM</t>
  </si>
  <si>
    <t>DPF</t>
  </si>
  <si>
    <t>同時低減</t>
  </si>
  <si>
    <t>11</t>
  </si>
  <si>
    <t>21</t>
  </si>
  <si>
    <t>31</t>
  </si>
  <si>
    <t>41</t>
  </si>
  <si>
    <t>小3</t>
  </si>
  <si>
    <t>小4</t>
  </si>
  <si>
    <t>小型貨物
自動車
(1.7t-2.5t)</t>
  </si>
  <si>
    <t>小型貨物
自動車
(2.5t-3.5t)</t>
  </si>
  <si>
    <t>小型貨物
自動車
(3.5t超)</t>
  </si>
  <si>
    <t>普通貨物
自動車
(1.7t以下)</t>
  </si>
  <si>
    <t>普通貨物
自動車
(2.5t-3.5t)</t>
  </si>
  <si>
    <t>普通貨物
自動車
(1.7t-2.5t)</t>
  </si>
  <si>
    <t>普通貨物
自動車
(3.5t超)</t>
  </si>
  <si>
    <t>貨1</t>
  </si>
  <si>
    <t>貨2</t>
  </si>
  <si>
    <t>貨3</t>
  </si>
  <si>
    <t>貨4</t>
  </si>
  <si>
    <t>バス
(1.7t以下)</t>
  </si>
  <si>
    <t>12.軽油（17年基準50%低減）</t>
  </si>
  <si>
    <t>バス
(1.7t-2.5t)</t>
  </si>
  <si>
    <t>バス
(2.5t-3.5t)</t>
  </si>
  <si>
    <t>バス
(3.5t超)</t>
  </si>
  <si>
    <t>バ1</t>
  </si>
  <si>
    <t>バ2</t>
  </si>
  <si>
    <t>バ3</t>
  </si>
  <si>
    <t>バ4</t>
  </si>
  <si>
    <t>貨物自動車
(1.7t以下)</t>
  </si>
  <si>
    <t>貨物自動車
(1.7t-2.5t)</t>
  </si>
  <si>
    <t>貨物自動車
(2.5t-3.5t)</t>
  </si>
  <si>
    <t>貨物自動車
(3.5t超)</t>
  </si>
  <si>
    <t>平均排出量</t>
  </si>
  <si>
    <t>全事業者平均排出量</t>
  </si>
  <si>
    <t>台数</t>
  </si>
  <si>
    <t>04.燃料電池</t>
  </si>
  <si>
    <t>燃</t>
  </si>
  <si>
    <t>3.5超LPG対応用</t>
  </si>
  <si>
    <t>Ｌ</t>
  </si>
  <si>
    <t>ガ</t>
  </si>
  <si>
    <t>01.天然ガス（ＣＮＧ）</t>
  </si>
  <si>
    <t>06.ガソリン（超）（ULEV）</t>
  </si>
  <si>
    <t>06.ＬＰＧ（超）（ULEV）</t>
  </si>
  <si>
    <t>07.ガソリン（優）（LEV）</t>
  </si>
  <si>
    <t>07.ＬＰＧ（優）（LEV）</t>
  </si>
  <si>
    <t>08.ガソリン（良）（TLEV）</t>
  </si>
  <si>
    <t>08.ＬＰＧ（良）（TLEV）</t>
  </si>
  <si>
    <t>11.ＬＰＧ（その他）</t>
  </si>
  <si>
    <t>02.ハイブリッド（ガソリン）</t>
  </si>
  <si>
    <t>05.メタノール</t>
  </si>
  <si>
    <t>排出量の目標</t>
  </si>
  <si>
    <t>　　　　　　　　　　</t>
  </si>
  <si>
    <t>自動車使用管理計画書（実績報告書）変更届</t>
  </si>
  <si>
    <t>　年　　　月　　　日</t>
  </si>
  <si>
    <t>兵庫県知事　様</t>
  </si>
  <si>
    <t>　　　　　　　　　　住　　　所</t>
  </si>
  <si>
    <t>　　　　　　　　　　（法人にあっては名称及び代表者の氏名）</t>
  </si>
  <si>
    <t>　　　　　　　　　　　</t>
  </si>
  <si>
    <t>自動車使用管理計画書（実績報告書）の記載事項について変更したので、届け出ます。</t>
  </si>
  <si>
    <t>変更した事項</t>
  </si>
  <si>
    <t>　　　</t>
  </si>
  <si>
    <t>変更後の内容</t>
  </si>
  <si>
    <t>変更前の内容</t>
  </si>
  <si>
    <t>変更年月日</t>
  </si>
  <si>
    <t>　　　　　　　　　　年　　　　　月　　　　　日</t>
  </si>
  <si>
    <t>変更の理由</t>
  </si>
  <si>
    <t>バ軽1</t>
  </si>
  <si>
    <t>バ軽2</t>
  </si>
  <si>
    <t>バ軽3</t>
  </si>
  <si>
    <t>バ軽4</t>
  </si>
  <si>
    <t>バ軽5</t>
  </si>
  <si>
    <t>バ軽6</t>
  </si>
  <si>
    <t>バ軽7</t>
  </si>
  <si>
    <t>バ軽8</t>
  </si>
  <si>
    <t>バ軽9</t>
  </si>
  <si>
    <t>バ軽10</t>
  </si>
  <si>
    <t>バ軽11</t>
  </si>
  <si>
    <t>バ軽12</t>
  </si>
  <si>
    <t>10.軽乗用車</t>
  </si>
  <si>
    <t>09.特種車（軽乗）</t>
  </si>
  <si>
    <t>12.軽貨物車</t>
  </si>
  <si>
    <t>11.特種車（軽貨）</t>
  </si>
  <si>
    <t>軽乗</t>
  </si>
  <si>
    <t>軽貨</t>
  </si>
  <si>
    <t>軽乗ガ</t>
  </si>
  <si>
    <t>軽貨ガ</t>
  </si>
  <si>
    <t>自動車排出粒子状物質(PM)</t>
  </si>
  <si>
    <t>2005(平成17)年度</t>
  </si>
  <si>
    <t>HV</t>
  </si>
  <si>
    <t>ガソリン
乗合</t>
  </si>
  <si>
    <t>軽油
乗合</t>
  </si>
  <si>
    <t>軽乗用</t>
  </si>
  <si>
    <t>軽貨物</t>
  </si>
  <si>
    <t>バガ1</t>
  </si>
  <si>
    <t>バガ2</t>
  </si>
  <si>
    <t>バガ3</t>
  </si>
  <si>
    <t>バガ4</t>
  </si>
  <si>
    <t>バガ5</t>
  </si>
  <si>
    <t>種別３</t>
  </si>
  <si>
    <t>バ</t>
  </si>
  <si>
    <t>種別１</t>
  </si>
  <si>
    <t>種別２</t>
  </si>
  <si>
    <t>バ</t>
  </si>
  <si>
    <t>02月</t>
  </si>
  <si>
    <t>03月</t>
  </si>
  <si>
    <t>04月</t>
  </si>
  <si>
    <t>05月</t>
  </si>
  <si>
    <t>06月</t>
  </si>
  <si>
    <t>07月</t>
  </si>
  <si>
    <t>08月</t>
  </si>
  <si>
    <t>09月</t>
  </si>
  <si>
    <t>バ</t>
  </si>
  <si>
    <t>4.乗用車</t>
  </si>
  <si>
    <t>03.ハイブリッド(軽油）</t>
  </si>
  <si>
    <t>04.電気</t>
  </si>
  <si>
    <t>ＮＯＸ</t>
  </si>
  <si>
    <t>5.特種車(乗用系)</t>
  </si>
  <si>
    <t>6.特種車(普通貨物系)</t>
  </si>
  <si>
    <t>7.特種車(小型貨物系)</t>
  </si>
  <si>
    <t>8.特種車(バス)</t>
  </si>
  <si>
    <t>排出量の現状</t>
  </si>
  <si>
    <t>小</t>
  </si>
  <si>
    <t>10.ガソリン（その他）</t>
  </si>
  <si>
    <t>ＰＭ</t>
  </si>
  <si>
    <t>1.7t以下</t>
  </si>
  <si>
    <t>1.7t超～2.5t以下</t>
  </si>
  <si>
    <t>2.5t超～3.5t以下</t>
  </si>
  <si>
    <t>3.5t超</t>
  </si>
  <si>
    <t>乗</t>
  </si>
  <si>
    <t>貨</t>
  </si>
  <si>
    <t>軽</t>
  </si>
  <si>
    <t>10月</t>
  </si>
  <si>
    <t>11月</t>
  </si>
  <si>
    <t>12月</t>
  </si>
  <si>
    <t>1981(昭和56)年</t>
  </si>
  <si>
    <t>1982(昭和57)年</t>
  </si>
  <si>
    <t>1983(昭和58)年</t>
  </si>
  <si>
    <t>1984(昭和59)年</t>
  </si>
  <si>
    <t>1985(昭和60)年</t>
  </si>
  <si>
    <t>1986(昭和61)年</t>
  </si>
  <si>
    <t>1987(昭和62)年</t>
  </si>
  <si>
    <t>1988(昭和63)年</t>
  </si>
  <si>
    <t>1989(平成元)年</t>
  </si>
  <si>
    <t>1990(平成2)年</t>
  </si>
  <si>
    <t>1991(平成3)年</t>
  </si>
  <si>
    <t>1992(平成4)年</t>
  </si>
  <si>
    <t>1993(平成5)年</t>
  </si>
  <si>
    <t>1994(平成6)年</t>
  </si>
  <si>
    <t>1995(平成7)年</t>
  </si>
  <si>
    <t>1996(平成8)年</t>
  </si>
  <si>
    <t>1997(平成9)年</t>
  </si>
  <si>
    <t>1998(平成10)年</t>
  </si>
  <si>
    <t>1999(平成11)年</t>
  </si>
  <si>
    <t>2000(平成12)年</t>
  </si>
  <si>
    <t>2001(平成13)年</t>
  </si>
  <si>
    <t>2002(平成14)年</t>
  </si>
  <si>
    <t>01月</t>
  </si>
  <si>
    <t>合計</t>
  </si>
  <si>
    <t>電</t>
  </si>
  <si>
    <t>1.普通貨物車</t>
  </si>
  <si>
    <t>2.小型貨物車</t>
  </si>
  <si>
    <r>
      <t>自動車排出窒素酸化物(N</t>
    </r>
    <r>
      <rPr>
        <sz val="11"/>
        <rFont val="ＭＳ Ｐゴシック"/>
        <family val="3"/>
      </rPr>
      <t>O</t>
    </r>
    <r>
      <rPr>
        <sz val="11"/>
        <rFont val="ＭＳ Ｐゴシック"/>
        <family val="3"/>
      </rPr>
      <t>x)</t>
    </r>
  </si>
  <si>
    <t>3.バス</t>
  </si>
  <si>
    <t>13.軽油(その他）</t>
  </si>
  <si>
    <t>01.普通貨物車</t>
  </si>
  <si>
    <t>02.小型貨物車</t>
  </si>
  <si>
    <t>04.乗用車</t>
  </si>
  <si>
    <t>05.特種車(乗用系)</t>
  </si>
  <si>
    <t>06.特種車(普通貨物系)</t>
  </si>
  <si>
    <t>07.特種車(小型貨物系)</t>
  </si>
  <si>
    <t>08.特種車(バス)</t>
  </si>
  <si>
    <t>03.バス</t>
  </si>
  <si>
    <t>乗ガ1</t>
  </si>
  <si>
    <t>乗ガ2</t>
  </si>
  <si>
    <t>乗ガ3</t>
  </si>
  <si>
    <t>乗ガ4</t>
  </si>
  <si>
    <t>乗ガ5</t>
  </si>
  <si>
    <t>乗ガ6</t>
  </si>
  <si>
    <t>乗ガ7</t>
  </si>
  <si>
    <t>乗ガ8</t>
  </si>
  <si>
    <t>乗ガ9</t>
  </si>
  <si>
    <t>車両総重量</t>
  </si>
  <si>
    <t>下限</t>
  </si>
  <si>
    <t>上限</t>
  </si>
  <si>
    <t>未達成</t>
  </si>
  <si>
    <t>達成</t>
  </si>
  <si>
    <t>貨ガ1</t>
  </si>
  <si>
    <t>貨ガ2</t>
  </si>
  <si>
    <t>貨ガ3</t>
  </si>
  <si>
    <t>貨ガ4</t>
  </si>
  <si>
    <t>貨ガ5</t>
  </si>
  <si>
    <t>乗軽1</t>
  </si>
  <si>
    <t>乗軽2</t>
  </si>
  <si>
    <t>乗軽3</t>
  </si>
  <si>
    <t>乗軽4</t>
  </si>
  <si>
    <t>乗軽5</t>
  </si>
  <si>
    <t>乗軽6</t>
  </si>
  <si>
    <t>乗軽7</t>
  </si>
  <si>
    <t>貨軽1</t>
  </si>
  <si>
    <t>貨軽2</t>
  </si>
  <si>
    <t>貨軽3</t>
  </si>
  <si>
    <t>貨軽4</t>
  </si>
  <si>
    <t>貨軽5</t>
  </si>
  <si>
    <t>貨軽6</t>
  </si>
  <si>
    <t>貨軽7</t>
  </si>
  <si>
    <t>貨軽8</t>
  </si>
  <si>
    <t>貨軽9</t>
  </si>
  <si>
    <t>貨軽10</t>
  </si>
  <si>
    <t>貨軽11</t>
  </si>
  <si>
    <t>貨軽12</t>
  </si>
  <si>
    <t>貨軽13</t>
  </si>
  <si>
    <t>貨軽14</t>
  </si>
  <si>
    <t>貨軽15</t>
  </si>
  <si>
    <t>貨軽16</t>
  </si>
  <si>
    <t>ガソリン
乗用車</t>
  </si>
  <si>
    <t>軽油
乗用車</t>
  </si>
  <si>
    <t>ガソリン
貨物</t>
  </si>
  <si>
    <t>軽油
貨物</t>
  </si>
  <si>
    <t>12.軽油（17年基準75%低減）</t>
  </si>
  <si>
    <t>12.軽油（17年基準50%低減）</t>
  </si>
  <si>
    <r>
      <t>　　　　　　　　　　氏　　　名</t>
    </r>
    <r>
      <rPr>
        <sz val="11"/>
        <rFont val="Century"/>
        <family val="1"/>
      </rPr>
      <t xml:space="preserve">                             </t>
    </r>
    <r>
      <rPr>
        <sz val="11"/>
        <rFont val="ＭＳ 明朝"/>
        <family val="1"/>
      </rPr>
      <t>　　　　　　</t>
    </r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</si>
</sst>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yyyy&quot;年&quot;m&quot;月&quot;;@"/>
    <numFmt numFmtId="178" formatCode="[$-411]ggge&quot;年&quot;m&quot;月&quot;d&quot;日&quot;;@"/>
    <numFmt numFmtId="179" formatCode="[$-411]ggge&quot;年&quot;m&quot;月&quot;"/>
    <numFmt numFmtId="180" formatCode="0.0_ "/>
    <numFmt numFmtId="181" formatCode="0_ "/>
    <numFmt numFmtId="182" formatCode="[&lt;&gt;0]General"/>
    <numFmt numFmtId="183" formatCode="0&quot;台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&quot;ポイント&quot;"/>
    <numFmt numFmtId="190" formatCode="0.0&quot;ポイント&quot;"/>
    <numFmt numFmtId="191" formatCode="0.0_);[Red]\(0.0\)"/>
    <numFmt numFmtId="192" formatCode="[&lt;&gt;0]0.0;General"/>
    <numFmt numFmtId="193" formatCode="0&quot;人&quot;"/>
    <numFmt numFmtId="194" formatCode="General&quot;百万円&quot;"/>
    <numFmt numFmtId="195" formatCode="0.000"/>
    <numFmt numFmtId="196" formatCode="[&lt;&gt;0]General&quot;km&quot;;General"/>
    <numFmt numFmtId="197" formatCode="0&quot;換算km&quot;"/>
    <numFmt numFmtId="198" formatCode="0&quot;km&quot;"/>
    <numFmt numFmtId="199" formatCode="0&quot;kg&quot;"/>
    <numFmt numFmtId="200" formatCode="0&quot;台km&quot;"/>
    <numFmt numFmtId="201" formatCode="#,##0_ "/>
    <numFmt numFmtId="202" formatCode="#,##0&quot;換算km&quot;"/>
    <numFmt numFmtId="203" formatCode="#,##0&quot;km&quot;"/>
    <numFmt numFmtId="204" formatCode="#,##0&quot;kg&quot;"/>
    <numFmt numFmtId="205" formatCode="#,##0_);[Red]\(#,##0\)"/>
    <numFmt numFmtId="206" formatCode="[&lt;&gt;0]#,##0_);[Red]\(#,##0\)"/>
    <numFmt numFmtId="207" formatCode="[&lt;&gt;0]#,##0_);General"/>
    <numFmt numFmtId="208" formatCode="[&lt;&gt;0]#,##0;General"/>
    <numFmt numFmtId="209" formatCode="0_);[Red]\(0\)"/>
    <numFmt numFmtId="210" formatCode="0.0000_ "/>
    <numFmt numFmtId="211" formatCode="0.000_ "/>
    <numFmt numFmtId="212" formatCode="0;[Red]0"/>
    <numFmt numFmtId="213" formatCode="0.000000_ "/>
    <numFmt numFmtId="214" formatCode="0.00000_ "/>
    <numFmt numFmtId="215" formatCode="0.0000000_ "/>
    <numFmt numFmtId="216" formatCode="0.0&quot;kg&quot;"/>
    <numFmt numFmtId="217" formatCode="0.0&quot;%&quot;"/>
    <numFmt numFmtId="218" formatCode="0.00_);[Red]\(0.00\)"/>
    <numFmt numFmtId="219" formatCode="#,##0.0_ "/>
    <numFmt numFmtId="220" formatCode="0.000;[Red]0.000"/>
    <numFmt numFmtId="221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61" applyFont="1" applyBorder="1" applyAlignment="1" applyProtection="1">
      <alignment/>
      <protection/>
    </xf>
    <xf numFmtId="0" fontId="6" fillId="0" borderId="0" xfId="61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right"/>
      <protection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90" fontId="7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81" fontId="3" fillId="33" borderId="17" xfId="0" applyNumberFormat="1" applyFont="1" applyFill="1" applyBorder="1" applyAlignment="1">
      <alignment horizontal="center" vertical="center"/>
    </xf>
    <xf numFmtId="181" fontId="3" fillId="33" borderId="20" xfId="0" applyNumberFormat="1" applyFont="1" applyFill="1" applyBorder="1" applyAlignment="1">
      <alignment horizontal="center" vertical="center"/>
    </xf>
    <xf numFmtId="181" fontId="3" fillId="0" borderId="20" xfId="0" applyNumberFormat="1" applyFont="1" applyBorder="1" applyAlignment="1">
      <alignment horizontal="center" vertical="center"/>
    </xf>
    <xf numFmtId="181" fontId="3" fillId="0" borderId="22" xfId="0" applyNumberFormat="1" applyFont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81" fontId="3" fillId="0" borderId="23" xfId="0" applyNumberFormat="1" applyFont="1" applyBorder="1" applyAlignment="1">
      <alignment horizontal="center" vertical="center"/>
    </xf>
    <xf numFmtId="181" fontId="3" fillId="33" borderId="21" xfId="0" applyNumberFormat="1" applyFont="1" applyFill="1" applyBorder="1" applyAlignment="1">
      <alignment horizontal="center" vertical="center"/>
    </xf>
    <xf numFmtId="181" fontId="3" fillId="0" borderId="21" xfId="0" applyNumberFormat="1" applyFont="1" applyBorder="1" applyAlignment="1">
      <alignment horizontal="center" vertical="center"/>
    </xf>
    <xf numFmtId="181" fontId="3" fillId="0" borderId="24" xfId="0" applyNumberFormat="1" applyFont="1" applyBorder="1" applyAlignment="1">
      <alignment horizontal="center" vertical="center"/>
    </xf>
    <xf numFmtId="181" fontId="3" fillId="33" borderId="12" xfId="0" applyNumberFormat="1" applyFont="1" applyFill="1" applyBorder="1" applyAlignment="1">
      <alignment horizontal="center" vertical="center"/>
    </xf>
    <xf numFmtId="181" fontId="3" fillId="0" borderId="12" xfId="0" applyNumberFormat="1" applyFont="1" applyBorder="1" applyAlignment="1">
      <alignment horizontal="center" vertical="center"/>
    </xf>
    <xf numFmtId="181" fontId="3" fillId="33" borderId="10" xfId="0" applyNumberFormat="1" applyFont="1" applyFill="1" applyBorder="1" applyAlignment="1" applyProtection="1">
      <alignment horizontal="center" vertical="center"/>
      <protection/>
    </xf>
    <xf numFmtId="181" fontId="3" fillId="33" borderId="17" xfId="0" applyNumberFormat="1" applyFont="1" applyFill="1" applyBorder="1" applyAlignment="1" applyProtection="1">
      <alignment horizontal="center" vertical="center"/>
      <protection/>
    </xf>
    <xf numFmtId="181" fontId="3" fillId="33" borderId="11" xfId="0" applyNumberFormat="1" applyFont="1" applyFill="1" applyBorder="1" applyAlignment="1">
      <alignment horizontal="center" vertical="center"/>
    </xf>
    <xf numFmtId="181" fontId="3" fillId="0" borderId="11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205" fontId="3" fillId="0" borderId="25" xfId="0" applyNumberFormat="1" applyFont="1" applyBorder="1" applyAlignment="1">
      <alignment vertical="center"/>
    </xf>
    <xf numFmtId="205" fontId="3" fillId="33" borderId="25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181" fontId="3" fillId="33" borderId="28" xfId="0" applyNumberFormat="1" applyFont="1" applyFill="1" applyBorder="1" applyAlignment="1">
      <alignment horizontal="center" vertical="center"/>
    </xf>
    <xf numFmtId="181" fontId="3" fillId="0" borderId="28" xfId="0" applyNumberFormat="1" applyFont="1" applyBorder="1" applyAlignment="1">
      <alignment horizontal="center" vertical="center"/>
    </xf>
    <xf numFmtId="181" fontId="3" fillId="0" borderId="29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30" xfId="0" applyBorder="1" applyAlignment="1">
      <alignment vertical="center"/>
    </xf>
    <xf numFmtId="181" fontId="0" fillId="0" borderId="26" xfId="0" applyNumberFormat="1" applyBorder="1" applyAlignment="1">
      <alignment horizontal="center" vertical="center" wrapText="1"/>
    </xf>
    <xf numFmtId="181" fontId="0" fillId="0" borderId="17" xfId="0" applyNumberFormat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0" fillId="0" borderId="0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80" fontId="0" fillId="0" borderId="0" xfId="0" applyNumberFormat="1" applyBorder="1" applyAlignment="1">
      <alignment horizontal="right" vertical="center" wrapText="1"/>
    </xf>
    <xf numFmtId="0" fontId="0" fillId="0" borderId="32" xfId="0" applyBorder="1" applyAlignment="1">
      <alignment vertical="center" wrapText="1"/>
    </xf>
    <xf numFmtId="180" fontId="0" fillId="0" borderId="32" xfId="0" applyNumberFormat="1" applyBorder="1" applyAlignment="1">
      <alignment horizontal="right" vertical="center" wrapText="1"/>
    </xf>
    <xf numFmtId="0" fontId="0" fillId="0" borderId="34" xfId="0" applyBorder="1" applyAlignment="1">
      <alignment vertical="center" wrapText="1"/>
    </xf>
    <xf numFmtId="180" fontId="0" fillId="0" borderId="3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31" xfId="49" applyFont="1" applyBorder="1" applyAlignment="1">
      <alignment/>
    </xf>
    <xf numFmtId="38" fontId="0" fillId="0" borderId="33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31" xfId="49" applyFont="1" applyBorder="1" applyAlignment="1">
      <alignment vertical="center" wrapText="1"/>
    </xf>
    <xf numFmtId="38" fontId="0" fillId="0" borderId="33" xfId="49" applyFont="1" applyBorder="1" applyAlignment="1">
      <alignment vertical="center" wrapText="1"/>
    </xf>
    <xf numFmtId="38" fontId="0" fillId="0" borderId="13" xfId="49" applyFont="1" applyBorder="1" applyAlignment="1">
      <alignment vertical="center" wrapText="1"/>
    </xf>
    <xf numFmtId="38" fontId="0" fillId="0" borderId="14" xfId="49" applyFont="1" applyBorder="1" applyAlignment="1">
      <alignment vertical="center" wrapText="1"/>
    </xf>
    <xf numFmtId="38" fontId="0" fillId="0" borderId="13" xfId="49" applyFont="1" applyBorder="1" applyAlignment="1">
      <alignment vertical="top" wrapText="1"/>
    </xf>
    <xf numFmtId="38" fontId="0" fillId="0" borderId="15" xfId="49" applyFont="1" applyBorder="1" applyAlignment="1">
      <alignment vertical="center" wrapText="1"/>
    </xf>
    <xf numFmtId="38" fontId="0" fillId="0" borderId="16" xfId="49" applyFont="1" applyBorder="1" applyAlignment="1">
      <alignment vertical="center" wrapText="1"/>
    </xf>
    <xf numFmtId="38" fontId="0" fillId="0" borderId="32" xfId="49" applyFont="1" applyBorder="1" applyAlignment="1">
      <alignment vertical="center" wrapText="1"/>
    </xf>
    <xf numFmtId="38" fontId="0" fillId="0" borderId="0" xfId="49" applyFont="1" applyBorder="1" applyAlignment="1">
      <alignment vertical="center" wrapText="1"/>
    </xf>
    <xf numFmtId="38" fontId="0" fillId="0" borderId="0" xfId="49" applyFont="1" applyBorder="1" applyAlignment="1">
      <alignment vertical="top" wrapText="1"/>
    </xf>
    <xf numFmtId="38" fontId="0" fillId="0" borderId="34" xfId="49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220" fontId="0" fillId="0" borderId="12" xfId="0" applyNumberFormat="1" applyBorder="1" applyAlignment="1">
      <alignment vertical="center"/>
    </xf>
    <xf numFmtId="220" fontId="0" fillId="0" borderId="0" xfId="0" applyNumberFormat="1" applyAlignment="1">
      <alignment vertical="center"/>
    </xf>
    <xf numFmtId="220" fontId="0" fillId="0" borderId="17" xfId="0" applyNumberFormat="1" applyBorder="1" applyAlignment="1">
      <alignment vertical="center" wrapText="1"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Border="1" applyAlignment="1">
      <alignment vertical="center"/>
    </xf>
    <xf numFmtId="0" fontId="0" fillId="0" borderId="22" xfId="0" applyNumberFormat="1" applyBorder="1" applyAlignment="1">
      <alignment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8" fillId="0" borderId="35" xfId="0" applyFont="1" applyBorder="1" applyAlignment="1">
      <alignment horizontal="justify" vertical="top" wrapText="1"/>
    </xf>
    <xf numFmtId="0" fontId="8" fillId="0" borderId="33" xfId="0" applyFont="1" applyBorder="1" applyAlignment="1">
      <alignment horizontal="justify" vertical="top" wrapText="1"/>
    </xf>
    <xf numFmtId="0" fontId="8" fillId="0" borderId="36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justify" vertical="top" wrapText="1"/>
    </xf>
    <xf numFmtId="0" fontId="8" fillId="0" borderId="37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0" fillId="0" borderId="37" xfId="0" applyBorder="1" applyAlignment="1">
      <alignment vertical="top" wrapText="1"/>
    </xf>
    <xf numFmtId="0" fontId="8" fillId="0" borderId="16" xfId="0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0" fillId="0" borderId="31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9" fontId="0" fillId="0" borderId="33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32" xfId="0" applyNumberFormat="1" applyBorder="1" applyAlignment="1">
      <alignment horizontal="center" vertical="center"/>
    </xf>
    <xf numFmtId="9" fontId="0" fillId="0" borderId="34" xfId="0" applyNumberFormat="1" applyBorder="1" applyAlignment="1">
      <alignment horizontal="center" vertical="center"/>
    </xf>
    <xf numFmtId="0" fontId="8" fillId="0" borderId="35" xfId="0" applyFont="1" applyBorder="1" applyAlignment="1">
      <alignment horizontal="justify" vertical="top" wrapText="1"/>
    </xf>
    <xf numFmtId="0" fontId="8" fillId="0" borderId="36" xfId="0" applyFont="1" applyBorder="1" applyAlignment="1">
      <alignment horizontal="justify" vertical="top" wrapText="1"/>
    </xf>
    <xf numFmtId="0" fontId="8" fillId="0" borderId="37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26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yoshiki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Q1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75390625" style="0" customWidth="1"/>
    <col min="4" max="4" width="19.875" style="0" customWidth="1"/>
    <col min="5" max="5" width="22.00390625" style="0" customWidth="1"/>
    <col min="14" max="14" width="3.50390625" style="0" bestFit="1" customWidth="1"/>
  </cols>
  <sheetData>
    <row r="1" spans="10:14" ht="13.5">
      <c r="J1" t="s">
        <v>74</v>
      </c>
      <c r="N1" t="s">
        <v>75</v>
      </c>
    </row>
    <row r="2" spans="11:17" ht="13.5">
      <c r="K2" t="s">
        <v>61</v>
      </c>
      <c r="L2" t="s">
        <v>60</v>
      </c>
      <c r="P2" t="s">
        <v>72</v>
      </c>
      <c r="Q2" t="s">
        <v>73</v>
      </c>
    </row>
    <row r="3" spans="10:17" ht="13.5">
      <c r="J3" t="s">
        <v>198</v>
      </c>
      <c r="K3" s="65" t="s">
        <v>62</v>
      </c>
      <c r="L3">
        <v>0.08</v>
      </c>
      <c r="N3" t="s">
        <v>198</v>
      </c>
      <c r="O3" s="65" t="s">
        <v>76</v>
      </c>
      <c r="P3">
        <v>0.48</v>
      </c>
      <c r="Q3">
        <v>0.055</v>
      </c>
    </row>
    <row r="4" spans="2:17" ht="13.5">
      <c r="B4" s="7" t="s">
        <v>174</v>
      </c>
      <c r="C4" s="7" t="s">
        <v>175</v>
      </c>
      <c r="D4" t="s">
        <v>172</v>
      </c>
      <c r="E4" s="7"/>
      <c r="F4" s="7" t="s">
        <v>174</v>
      </c>
      <c r="G4" s="7" t="s">
        <v>175</v>
      </c>
      <c r="H4" s="7" t="s">
        <v>172</v>
      </c>
      <c r="I4" s="7" t="s">
        <v>10</v>
      </c>
      <c r="J4" s="6"/>
      <c r="K4" s="65" t="s">
        <v>66</v>
      </c>
      <c r="L4">
        <v>0.052</v>
      </c>
      <c r="N4" s="7" t="s">
        <v>70</v>
      </c>
      <c r="O4" s="65" t="s">
        <v>77</v>
      </c>
      <c r="P4">
        <v>0.63</v>
      </c>
      <c r="Q4">
        <v>0.06</v>
      </c>
    </row>
    <row r="5" spans="1:17" ht="13.5">
      <c r="A5" s="8" t="s">
        <v>238</v>
      </c>
      <c r="B5" s="7" t="s">
        <v>203</v>
      </c>
      <c r="C5" s="7" t="s">
        <v>203</v>
      </c>
      <c r="D5" s="7" t="s">
        <v>203</v>
      </c>
      <c r="E5" s="7" t="s">
        <v>233</v>
      </c>
      <c r="F5" s="7" t="s">
        <v>203</v>
      </c>
      <c r="G5" s="7" t="s">
        <v>203</v>
      </c>
      <c r="H5" s="7" t="s">
        <v>203</v>
      </c>
      <c r="I5" s="7" t="s">
        <v>203</v>
      </c>
      <c r="J5" s="7" t="s">
        <v>70</v>
      </c>
      <c r="K5" s="65" t="s">
        <v>64</v>
      </c>
      <c r="L5">
        <v>0.09</v>
      </c>
      <c r="N5" s="7" t="s">
        <v>71</v>
      </c>
      <c r="O5" s="65" t="s">
        <v>78</v>
      </c>
      <c r="P5">
        <v>0.63</v>
      </c>
      <c r="Q5">
        <v>0.06</v>
      </c>
    </row>
    <row r="6" spans="1:17" ht="13.5">
      <c r="A6" s="8" t="s">
        <v>239</v>
      </c>
      <c r="B6" s="7" t="s">
        <v>195</v>
      </c>
      <c r="C6" s="7" t="s">
        <v>195</v>
      </c>
      <c r="D6" s="7" t="s">
        <v>203</v>
      </c>
      <c r="E6" s="7" t="s">
        <v>234</v>
      </c>
      <c r="F6" s="7" t="s">
        <v>203</v>
      </c>
      <c r="G6" s="7" t="s">
        <v>195</v>
      </c>
      <c r="H6" s="7" t="s">
        <v>203</v>
      </c>
      <c r="I6" s="7" t="s">
        <v>195</v>
      </c>
      <c r="J6" s="6"/>
      <c r="K6" s="65" t="s">
        <v>67</v>
      </c>
      <c r="L6">
        <v>0.06</v>
      </c>
      <c r="N6" s="7" t="s">
        <v>201</v>
      </c>
      <c r="O6" s="65" t="s">
        <v>79</v>
      </c>
      <c r="P6">
        <v>0.35</v>
      </c>
      <c r="Q6">
        <v>0.023</v>
      </c>
    </row>
    <row r="7" spans="1:12" ht="13.5">
      <c r="A7" s="8" t="s">
        <v>245</v>
      </c>
      <c r="B7" s="7" t="s">
        <v>176</v>
      </c>
      <c r="C7" s="7" t="s">
        <v>176</v>
      </c>
      <c r="D7" s="7" t="s">
        <v>173</v>
      </c>
      <c r="E7" s="7" t="s">
        <v>236</v>
      </c>
      <c r="F7" s="7" t="s">
        <v>203</v>
      </c>
      <c r="G7" s="7" t="s">
        <v>176</v>
      </c>
      <c r="H7" s="7" t="s">
        <v>176</v>
      </c>
      <c r="I7" s="7" t="s">
        <v>176</v>
      </c>
      <c r="J7" s="7" t="s">
        <v>71</v>
      </c>
      <c r="K7" s="65" t="s">
        <v>65</v>
      </c>
      <c r="L7">
        <v>0.09</v>
      </c>
    </row>
    <row r="8" spans="1:12" ht="13.5">
      <c r="A8" s="8" t="s">
        <v>240</v>
      </c>
      <c r="B8" s="7" t="s">
        <v>202</v>
      </c>
      <c r="C8" s="7" t="s">
        <v>202</v>
      </c>
      <c r="D8" s="7" t="s">
        <v>202</v>
      </c>
      <c r="E8" s="7" t="s">
        <v>186</v>
      </c>
      <c r="F8" s="7" t="s">
        <v>202</v>
      </c>
      <c r="G8" s="7" t="s">
        <v>202</v>
      </c>
      <c r="H8" s="7" t="s">
        <v>202</v>
      </c>
      <c r="I8" s="7" t="s">
        <v>202</v>
      </c>
      <c r="J8" s="6"/>
      <c r="K8" s="65" t="s">
        <v>68</v>
      </c>
      <c r="L8">
        <v>0.06</v>
      </c>
    </row>
    <row r="9" spans="1:12" ht="13.5">
      <c r="A9" s="8" t="s">
        <v>241</v>
      </c>
      <c r="B9" s="7" t="s">
        <v>11</v>
      </c>
      <c r="C9" s="7" t="s">
        <v>202</v>
      </c>
      <c r="D9" s="7" t="s">
        <v>202</v>
      </c>
      <c r="E9" s="7" t="s">
        <v>190</v>
      </c>
      <c r="F9" s="7" t="s">
        <v>202</v>
      </c>
      <c r="G9" s="7" t="s">
        <v>202</v>
      </c>
      <c r="H9" s="7" t="s">
        <v>202</v>
      </c>
      <c r="I9" s="7" t="s">
        <v>11</v>
      </c>
      <c r="J9" s="7" t="s">
        <v>201</v>
      </c>
      <c r="K9" s="65" t="s">
        <v>63</v>
      </c>
      <c r="L9">
        <v>0.023</v>
      </c>
    </row>
    <row r="10" spans="1:12" ht="13.5">
      <c r="A10" s="8" t="s">
        <v>242</v>
      </c>
      <c r="B10" s="7" t="s">
        <v>11</v>
      </c>
      <c r="C10" s="7" t="s">
        <v>203</v>
      </c>
      <c r="D10" s="7" t="s">
        <v>203</v>
      </c>
      <c r="E10" s="7" t="s">
        <v>191</v>
      </c>
      <c r="F10" s="7" t="s">
        <v>203</v>
      </c>
      <c r="G10" s="7" t="s">
        <v>203</v>
      </c>
      <c r="H10" s="7" t="s">
        <v>203</v>
      </c>
      <c r="I10" s="7" t="s">
        <v>11</v>
      </c>
      <c r="J10" s="6"/>
      <c r="K10" s="65" t="s">
        <v>69</v>
      </c>
      <c r="L10">
        <v>0.017</v>
      </c>
    </row>
    <row r="11" spans="1:10" ht="13.5">
      <c r="A11" s="8" t="s">
        <v>243</v>
      </c>
      <c r="B11" s="7" t="s">
        <v>11</v>
      </c>
      <c r="C11" s="7" t="s">
        <v>195</v>
      </c>
      <c r="D11" s="7" t="s">
        <v>203</v>
      </c>
      <c r="E11" s="7" t="s">
        <v>192</v>
      </c>
      <c r="F11" s="7" t="s">
        <v>203</v>
      </c>
      <c r="G11" s="7" t="s">
        <v>195</v>
      </c>
      <c r="H11" s="7" t="s">
        <v>203</v>
      </c>
      <c r="I11" s="7" t="s">
        <v>11</v>
      </c>
      <c r="J11" s="6"/>
    </row>
    <row r="12" spans="1:10" ht="13.5">
      <c r="A12" s="8" t="s">
        <v>244</v>
      </c>
      <c r="B12" s="7" t="s">
        <v>11</v>
      </c>
      <c r="C12" s="7" t="s">
        <v>176</v>
      </c>
      <c r="D12" s="7" t="s">
        <v>176</v>
      </c>
      <c r="E12" s="7" t="s">
        <v>193</v>
      </c>
      <c r="F12" s="7" t="s">
        <v>203</v>
      </c>
      <c r="G12" s="7" t="s">
        <v>185</v>
      </c>
      <c r="H12" s="7" t="s">
        <v>185</v>
      </c>
      <c r="I12" s="7" t="s">
        <v>11</v>
      </c>
      <c r="J12" s="6"/>
    </row>
    <row r="13" spans="1:9" ht="13.5">
      <c r="A13" s="8" t="s">
        <v>153</v>
      </c>
      <c r="B13" s="7" t="s">
        <v>11</v>
      </c>
      <c r="C13" s="7" t="s">
        <v>156</v>
      </c>
      <c r="D13" s="7" t="s">
        <v>156</v>
      </c>
      <c r="E13" s="7"/>
      <c r="F13" s="7"/>
      <c r="G13" s="7"/>
      <c r="H13" s="7"/>
      <c r="I13" s="6"/>
    </row>
    <row r="14" spans="1:9" ht="13.5">
      <c r="A14" s="8" t="s">
        <v>152</v>
      </c>
      <c r="B14" s="7" t="s">
        <v>156</v>
      </c>
      <c r="C14" s="7" t="s">
        <v>156</v>
      </c>
      <c r="D14" s="7" t="s">
        <v>156</v>
      </c>
      <c r="E14" s="7" t="s">
        <v>198</v>
      </c>
      <c r="F14" s="7">
        <v>1</v>
      </c>
      <c r="G14" s="7"/>
      <c r="H14" s="7"/>
      <c r="I14" s="6"/>
    </row>
    <row r="15" spans="1:9" ht="13.5">
      <c r="A15" s="8" t="s">
        <v>155</v>
      </c>
      <c r="B15" s="7" t="s">
        <v>11</v>
      </c>
      <c r="C15" s="7" t="s">
        <v>157</v>
      </c>
      <c r="D15" s="7" t="s">
        <v>157</v>
      </c>
      <c r="E15" s="7" t="s">
        <v>199</v>
      </c>
      <c r="F15" s="7">
        <v>2</v>
      </c>
      <c r="G15" s="7"/>
      <c r="H15" s="7"/>
      <c r="I15" s="6"/>
    </row>
    <row r="16" spans="1:9" ht="13.5">
      <c r="A16" s="8" t="s">
        <v>154</v>
      </c>
      <c r="B16" s="7" t="s">
        <v>157</v>
      </c>
      <c r="C16" s="7" t="s">
        <v>157</v>
      </c>
      <c r="D16" s="7" t="s">
        <v>157</v>
      </c>
      <c r="E16" s="7" t="s">
        <v>200</v>
      </c>
      <c r="F16" s="7">
        <v>3</v>
      </c>
      <c r="G16" s="7"/>
      <c r="H16" s="7"/>
      <c r="I16" s="6"/>
    </row>
    <row r="17" spans="4:9" ht="13.5">
      <c r="D17" s="6"/>
      <c r="E17" s="7" t="s">
        <v>201</v>
      </c>
      <c r="F17" s="7">
        <v>4</v>
      </c>
      <c r="G17" s="7"/>
      <c r="H17" s="7"/>
      <c r="I17" s="6"/>
    </row>
    <row r="18" spans="4:13" ht="13.5">
      <c r="D18" s="6"/>
      <c r="E18" s="7"/>
      <c r="F18" s="7"/>
      <c r="G18" s="7" t="s">
        <v>189</v>
      </c>
      <c r="H18" s="7" t="s">
        <v>197</v>
      </c>
      <c r="I18" s="7" t="s">
        <v>28</v>
      </c>
      <c r="J18" s="7" t="s">
        <v>111</v>
      </c>
      <c r="K18" s="7" t="s">
        <v>12</v>
      </c>
      <c r="L18" s="7" t="s">
        <v>0</v>
      </c>
      <c r="M18" s="7"/>
    </row>
    <row r="19" spans="4:12" ht="13.5">
      <c r="D19" s="8" t="s">
        <v>114</v>
      </c>
      <c r="E19" s="8" t="s">
        <v>114</v>
      </c>
      <c r="F19" s="7" t="s">
        <v>29</v>
      </c>
      <c r="G19" s="7">
        <v>1</v>
      </c>
      <c r="H19" s="7">
        <v>0</v>
      </c>
      <c r="I19" s="7">
        <v>1</v>
      </c>
      <c r="J19" s="7" t="s">
        <v>29</v>
      </c>
      <c r="K19" s="7" t="s">
        <v>29</v>
      </c>
      <c r="L19" s="7" t="s">
        <v>29</v>
      </c>
    </row>
    <row r="20" spans="4:12" ht="13.5">
      <c r="D20" s="9" t="s">
        <v>30</v>
      </c>
      <c r="E20" s="9" t="s">
        <v>30</v>
      </c>
      <c r="F20" s="7" t="s">
        <v>31</v>
      </c>
      <c r="G20" s="7">
        <v>0.5</v>
      </c>
      <c r="H20" s="7">
        <v>0</v>
      </c>
      <c r="I20" s="7">
        <v>2</v>
      </c>
      <c r="J20" s="7" t="s">
        <v>31</v>
      </c>
      <c r="K20" s="7" t="s">
        <v>13</v>
      </c>
      <c r="L20" s="7" t="s">
        <v>31</v>
      </c>
    </row>
    <row r="21" spans="4:12" ht="13.5">
      <c r="D21" s="9" t="s">
        <v>187</v>
      </c>
      <c r="E21" s="9" t="s">
        <v>187</v>
      </c>
      <c r="F21" s="7" t="s">
        <v>204</v>
      </c>
      <c r="G21" s="7">
        <v>0.8</v>
      </c>
      <c r="H21" s="7">
        <v>0.8</v>
      </c>
      <c r="I21" s="7">
        <v>3</v>
      </c>
      <c r="J21" s="7" t="s">
        <v>204</v>
      </c>
      <c r="K21" s="7" t="s">
        <v>13</v>
      </c>
      <c r="L21" s="7" t="s">
        <v>204</v>
      </c>
    </row>
    <row r="22" spans="4:12" ht="13.5">
      <c r="D22" s="9" t="s">
        <v>188</v>
      </c>
      <c r="E22" s="9" t="s">
        <v>188</v>
      </c>
      <c r="F22" s="7" t="s">
        <v>232</v>
      </c>
      <c r="G22" s="7">
        <v>0</v>
      </c>
      <c r="H22" s="7">
        <v>0</v>
      </c>
      <c r="I22" s="7">
        <v>4</v>
      </c>
      <c r="J22" s="7" t="s">
        <v>232</v>
      </c>
      <c r="K22" s="7" t="s">
        <v>232</v>
      </c>
      <c r="L22" s="7" t="s">
        <v>232</v>
      </c>
    </row>
    <row r="23" spans="4:12" ht="13.5">
      <c r="D23" s="9" t="s">
        <v>109</v>
      </c>
      <c r="E23" s="9" t="s">
        <v>109</v>
      </c>
      <c r="F23" s="7" t="s">
        <v>110</v>
      </c>
      <c r="G23" s="7">
        <v>0</v>
      </c>
      <c r="H23" s="7">
        <v>0</v>
      </c>
      <c r="I23" s="7">
        <v>5</v>
      </c>
      <c r="J23" s="7" t="s">
        <v>110</v>
      </c>
      <c r="K23" s="7" t="s">
        <v>232</v>
      </c>
      <c r="L23" s="7" t="s">
        <v>232</v>
      </c>
    </row>
    <row r="24" spans="4:12" ht="13.5">
      <c r="D24" s="9" t="s">
        <v>32</v>
      </c>
      <c r="E24" s="9" t="s">
        <v>32</v>
      </c>
      <c r="F24" s="7" t="s">
        <v>33</v>
      </c>
      <c r="G24" s="7">
        <v>0.5</v>
      </c>
      <c r="H24" s="7">
        <v>0</v>
      </c>
      <c r="I24" s="7">
        <v>6</v>
      </c>
      <c r="J24" s="7" t="s">
        <v>33</v>
      </c>
      <c r="K24" s="7" t="s">
        <v>33</v>
      </c>
      <c r="L24" s="7" t="s">
        <v>33</v>
      </c>
    </row>
    <row r="25" spans="4:13" ht="13.5">
      <c r="D25" s="9" t="s">
        <v>34</v>
      </c>
      <c r="E25" s="9" t="s">
        <v>35</v>
      </c>
      <c r="F25" s="7" t="s">
        <v>17</v>
      </c>
      <c r="G25" s="7">
        <v>1</v>
      </c>
      <c r="H25" s="7">
        <v>0</v>
      </c>
      <c r="I25" s="7">
        <v>7</v>
      </c>
      <c r="J25" s="7" t="s">
        <v>112</v>
      </c>
      <c r="K25" s="7" t="s">
        <v>112</v>
      </c>
      <c r="L25" s="7" t="s">
        <v>112</v>
      </c>
      <c r="M25" s="7"/>
    </row>
    <row r="26" spans="4:13" ht="13.5">
      <c r="D26" s="9" t="s">
        <v>36</v>
      </c>
      <c r="E26" s="9" t="s">
        <v>116</v>
      </c>
      <c r="F26" s="7" t="s">
        <v>31</v>
      </c>
      <c r="G26" s="7">
        <v>0.25</v>
      </c>
      <c r="H26" s="7">
        <v>0</v>
      </c>
      <c r="I26" s="7">
        <v>9</v>
      </c>
      <c r="J26" s="7" t="s">
        <v>112</v>
      </c>
      <c r="K26" s="7" t="s">
        <v>112</v>
      </c>
      <c r="L26" s="7" t="s">
        <v>112</v>
      </c>
      <c r="M26" s="7"/>
    </row>
    <row r="27" spans="4:12" ht="13.5">
      <c r="D27" s="9" t="s">
        <v>115</v>
      </c>
      <c r="E27" s="9" t="s">
        <v>34</v>
      </c>
      <c r="F27" s="7" t="s">
        <v>17</v>
      </c>
      <c r="G27" s="7">
        <v>1</v>
      </c>
      <c r="H27" s="7">
        <v>0</v>
      </c>
      <c r="I27" s="7">
        <v>7</v>
      </c>
      <c r="J27" s="7" t="s">
        <v>113</v>
      </c>
      <c r="K27" s="7" t="s">
        <v>113</v>
      </c>
      <c r="L27" s="7" t="s">
        <v>113</v>
      </c>
    </row>
    <row r="28" spans="4:12" ht="13.5">
      <c r="D28" s="9" t="s">
        <v>117</v>
      </c>
      <c r="E28" s="9" t="s">
        <v>115</v>
      </c>
      <c r="F28" s="7" t="s">
        <v>31</v>
      </c>
      <c r="G28" s="7">
        <v>0.25</v>
      </c>
      <c r="H28" s="7">
        <v>0</v>
      </c>
      <c r="I28" s="7">
        <v>9</v>
      </c>
      <c r="J28" s="7" t="s">
        <v>113</v>
      </c>
      <c r="K28" s="7" t="s">
        <v>113</v>
      </c>
      <c r="L28" s="7" t="s">
        <v>113</v>
      </c>
    </row>
    <row r="29" spans="4:13" ht="13.5">
      <c r="D29" s="9" t="s">
        <v>119</v>
      </c>
      <c r="E29" s="9" t="s">
        <v>37</v>
      </c>
      <c r="F29" s="7" t="s">
        <v>17</v>
      </c>
      <c r="G29" s="7">
        <v>1</v>
      </c>
      <c r="H29" s="7">
        <v>0</v>
      </c>
      <c r="I29" s="7">
        <v>8</v>
      </c>
      <c r="J29" s="7" t="s">
        <v>112</v>
      </c>
      <c r="K29" s="7" t="s">
        <v>112</v>
      </c>
      <c r="L29" s="7" t="s">
        <v>112</v>
      </c>
      <c r="M29" s="7"/>
    </row>
    <row r="30" spans="4:13" ht="13.5">
      <c r="D30" s="9" t="s">
        <v>7</v>
      </c>
      <c r="E30" s="9" t="s">
        <v>118</v>
      </c>
      <c r="F30" s="7" t="s">
        <v>31</v>
      </c>
      <c r="G30" s="7">
        <v>0.5</v>
      </c>
      <c r="H30" s="7">
        <v>0</v>
      </c>
      <c r="I30" s="7">
        <v>10</v>
      </c>
      <c r="J30" s="7" t="s">
        <v>112</v>
      </c>
      <c r="K30" s="7" t="s">
        <v>112</v>
      </c>
      <c r="L30" s="7" t="s">
        <v>112</v>
      </c>
      <c r="M30" s="7"/>
    </row>
    <row r="31" spans="4:12" ht="13.5">
      <c r="D31" s="9" t="s">
        <v>196</v>
      </c>
      <c r="E31" s="9" t="s">
        <v>36</v>
      </c>
      <c r="F31" s="7" t="s">
        <v>17</v>
      </c>
      <c r="G31" s="7">
        <v>1</v>
      </c>
      <c r="H31" s="7">
        <v>0</v>
      </c>
      <c r="I31" s="7">
        <v>8</v>
      </c>
      <c r="J31" s="7" t="s">
        <v>113</v>
      </c>
      <c r="K31" s="7" t="s">
        <v>113</v>
      </c>
      <c r="L31" s="7" t="s">
        <v>113</v>
      </c>
    </row>
    <row r="32" spans="4:12" ht="13.5">
      <c r="D32" s="9" t="s">
        <v>35</v>
      </c>
      <c r="E32" s="9" t="s">
        <v>117</v>
      </c>
      <c r="F32" s="7" t="s">
        <v>31</v>
      </c>
      <c r="G32" s="7">
        <v>0.5</v>
      </c>
      <c r="H32" s="7">
        <v>0</v>
      </c>
      <c r="I32" s="7">
        <v>10</v>
      </c>
      <c r="J32" s="7" t="s">
        <v>113</v>
      </c>
      <c r="K32" s="7" t="s">
        <v>113</v>
      </c>
      <c r="L32" s="7" t="s">
        <v>113</v>
      </c>
    </row>
    <row r="33" spans="4:13" ht="13.5">
      <c r="D33" s="9" t="s">
        <v>37</v>
      </c>
      <c r="E33" s="9" t="s">
        <v>120</v>
      </c>
      <c r="F33" s="7" t="s">
        <v>17</v>
      </c>
      <c r="G33" s="7">
        <v>0.75</v>
      </c>
      <c r="H33" s="7">
        <v>0</v>
      </c>
      <c r="I33" s="7">
        <v>11</v>
      </c>
      <c r="J33" s="7" t="s">
        <v>112</v>
      </c>
      <c r="K33" s="7" t="s">
        <v>112</v>
      </c>
      <c r="L33" s="7" t="s">
        <v>112</v>
      </c>
      <c r="M33" s="7"/>
    </row>
    <row r="34" spans="4:12" ht="13.5">
      <c r="D34" s="9" t="s">
        <v>116</v>
      </c>
      <c r="E34" s="9" t="s">
        <v>119</v>
      </c>
      <c r="F34" s="7" t="s">
        <v>31</v>
      </c>
      <c r="G34" s="7">
        <v>0.75</v>
      </c>
      <c r="H34" s="7">
        <v>0</v>
      </c>
      <c r="I34" s="7">
        <v>11</v>
      </c>
      <c r="J34" s="7" t="s">
        <v>113</v>
      </c>
      <c r="K34" s="7" t="s">
        <v>113</v>
      </c>
      <c r="L34" s="7" t="s">
        <v>113</v>
      </c>
    </row>
    <row r="35" spans="4:13" ht="13.5">
      <c r="D35" s="9" t="s">
        <v>118</v>
      </c>
      <c r="E35" s="9" t="s">
        <v>8</v>
      </c>
      <c r="F35" s="7" t="s">
        <v>31</v>
      </c>
      <c r="G35" s="7">
        <v>1</v>
      </c>
      <c r="H35" s="7">
        <v>0</v>
      </c>
      <c r="I35" s="7">
        <v>12</v>
      </c>
      <c r="J35" s="7" t="s">
        <v>112</v>
      </c>
      <c r="K35" s="7" t="s">
        <v>112</v>
      </c>
      <c r="L35" s="7" t="s">
        <v>112</v>
      </c>
      <c r="M35" s="7"/>
    </row>
    <row r="36" spans="4:12" ht="13.5">
      <c r="D36" s="9" t="s">
        <v>120</v>
      </c>
      <c r="E36" s="9" t="s">
        <v>7</v>
      </c>
      <c r="F36" s="7" t="s">
        <v>31</v>
      </c>
      <c r="G36" s="7">
        <v>1</v>
      </c>
      <c r="H36" s="7">
        <v>0</v>
      </c>
      <c r="I36" s="7">
        <v>12</v>
      </c>
      <c r="J36" s="7" t="s">
        <v>113</v>
      </c>
      <c r="K36" s="7" t="s">
        <v>113</v>
      </c>
      <c r="L36" s="7" t="s">
        <v>113</v>
      </c>
    </row>
    <row r="37" spans="4:12" ht="13.5">
      <c r="D37" s="9" t="s">
        <v>8</v>
      </c>
      <c r="E37" s="9" t="s">
        <v>196</v>
      </c>
      <c r="F37" s="7" t="s">
        <v>31</v>
      </c>
      <c r="G37" s="7">
        <v>1</v>
      </c>
      <c r="H37" s="7">
        <v>0</v>
      </c>
      <c r="I37" s="7">
        <v>13</v>
      </c>
      <c r="J37" s="7" t="s">
        <v>113</v>
      </c>
      <c r="K37" s="7" t="s">
        <v>113</v>
      </c>
      <c r="L37" s="7" t="s">
        <v>113</v>
      </c>
    </row>
    <row r="38" spans="4:13" ht="13.5">
      <c r="D38" s="9" t="s">
        <v>121</v>
      </c>
      <c r="E38" s="9" t="s">
        <v>121</v>
      </c>
      <c r="F38" s="7" t="s">
        <v>31</v>
      </c>
      <c r="G38" s="7">
        <v>1</v>
      </c>
      <c r="H38" s="7">
        <v>0</v>
      </c>
      <c r="I38" s="7">
        <v>14</v>
      </c>
      <c r="J38" s="7" t="s">
        <v>112</v>
      </c>
      <c r="K38" s="7" t="s">
        <v>112</v>
      </c>
      <c r="L38" s="7" t="s">
        <v>112</v>
      </c>
      <c r="M38" s="7"/>
    </row>
    <row r="39" spans="4:12" ht="13.5">
      <c r="D39" s="9" t="s">
        <v>292</v>
      </c>
      <c r="E39" s="9" t="s">
        <v>94</v>
      </c>
      <c r="F39" s="7" t="s">
        <v>204</v>
      </c>
      <c r="G39" s="7">
        <v>1</v>
      </c>
      <c r="H39" s="7">
        <v>1</v>
      </c>
      <c r="I39" s="7">
        <v>22</v>
      </c>
      <c r="J39" s="7" t="s">
        <v>204</v>
      </c>
      <c r="K39" s="7" t="s">
        <v>204</v>
      </c>
      <c r="L39" s="7" t="s">
        <v>204</v>
      </c>
    </row>
    <row r="40" spans="4:12" ht="13.5">
      <c r="D40" s="9" t="s">
        <v>293</v>
      </c>
      <c r="E40" s="9" t="s">
        <v>292</v>
      </c>
      <c r="F40" s="7" t="s">
        <v>204</v>
      </c>
      <c r="G40" s="7">
        <v>1</v>
      </c>
      <c r="H40" s="7">
        <v>1</v>
      </c>
      <c r="I40" s="7">
        <v>21</v>
      </c>
      <c r="J40" s="7" t="s">
        <v>204</v>
      </c>
      <c r="K40" s="7" t="s">
        <v>204</v>
      </c>
      <c r="L40" s="7" t="s">
        <v>204</v>
      </c>
    </row>
    <row r="41" spans="4:12" ht="13.5">
      <c r="D41" s="9" t="s">
        <v>38</v>
      </c>
      <c r="E41" s="9" t="s">
        <v>9</v>
      </c>
      <c r="F41" s="7" t="s">
        <v>204</v>
      </c>
      <c r="G41" s="7">
        <v>1</v>
      </c>
      <c r="H41" s="7">
        <v>1</v>
      </c>
      <c r="I41" s="7">
        <v>18</v>
      </c>
      <c r="J41" s="7" t="s">
        <v>204</v>
      </c>
      <c r="K41" s="7" t="s">
        <v>204</v>
      </c>
      <c r="L41" s="7" t="s">
        <v>204</v>
      </c>
    </row>
    <row r="42" spans="4:12" ht="13.5">
      <c r="D42" s="9" t="s">
        <v>39</v>
      </c>
      <c r="E42" s="9" t="s">
        <v>38</v>
      </c>
      <c r="F42" s="7" t="s">
        <v>204</v>
      </c>
      <c r="G42" s="7">
        <v>1</v>
      </c>
      <c r="H42" s="7">
        <v>1</v>
      </c>
      <c r="I42" s="7">
        <v>15</v>
      </c>
      <c r="J42" s="7" t="s">
        <v>204</v>
      </c>
      <c r="K42" s="7" t="s">
        <v>204</v>
      </c>
      <c r="L42" s="7" t="s">
        <v>204</v>
      </c>
    </row>
    <row r="43" spans="4:12" ht="13.5">
      <c r="D43" s="9" t="s">
        <v>40</v>
      </c>
      <c r="E43" s="9" t="s">
        <v>41</v>
      </c>
      <c r="F43" s="7" t="s">
        <v>204</v>
      </c>
      <c r="G43" s="7">
        <v>1</v>
      </c>
      <c r="H43" s="7">
        <v>1</v>
      </c>
      <c r="I43" s="7">
        <v>19</v>
      </c>
      <c r="J43" s="7" t="s">
        <v>204</v>
      </c>
      <c r="K43" s="7" t="s">
        <v>204</v>
      </c>
      <c r="L43" s="7" t="s">
        <v>204</v>
      </c>
    </row>
    <row r="44" spans="4:12" ht="13.5">
      <c r="D44" s="9" t="s">
        <v>41</v>
      </c>
      <c r="E44" s="9" t="s">
        <v>39</v>
      </c>
      <c r="F44" s="7" t="s">
        <v>204</v>
      </c>
      <c r="G44" s="7">
        <v>1</v>
      </c>
      <c r="H44" s="7">
        <v>1</v>
      </c>
      <c r="I44" s="7">
        <v>16</v>
      </c>
      <c r="J44" s="7" t="s">
        <v>204</v>
      </c>
      <c r="K44" s="7" t="s">
        <v>204</v>
      </c>
      <c r="L44" s="7" t="s">
        <v>204</v>
      </c>
    </row>
    <row r="45" spans="4:12" ht="13.5">
      <c r="D45" s="9" t="s">
        <v>9</v>
      </c>
      <c r="E45" s="9" t="s">
        <v>40</v>
      </c>
      <c r="F45" s="7" t="s">
        <v>204</v>
      </c>
      <c r="G45" s="7">
        <v>1</v>
      </c>
      <c r="H45" s="7">
        <v>1</v>
      </c>
      <c r="I45" s="7">
        <v>17</v>
      </c>
      <c r="J45" s="7" t="s">
        <v>204</v>
      </c>
      <c r="K45" s="7" t="s">
        <v>204</v>
      </c>
      <c r="L45" s="7" t="s">
        <v>204</v>
      </c>
    </row>
    <row r="46" spans="4:12" ht="13.5">
      <c r="D46" s="9" t="s">
        <v>237</v>
      </c>
      <c r="E46" s="9" t="s">
        <v>237</v>
      </c>
      <c r="F46" s="7" t="s">
        <v>204</v>
      </c>
      <c r="G46" s="7">
        <v>1</v>
      </c>
      <c r="H46" s="7">
        <v>1</v>
      </c>
      <c r="I46" s="7">
        <v>20</v>
      </c>
      <c r="J46" s="7" t="s">
        <v>204</v>
      </c>
      <c r="K46" s="7" t="s">
        <v>204</v>
      </c>
      <c r="L46" s="7" t="s">
        <v>204</v>
      </c>
    </row>
    <row r="47" spans="4:9" ht="13.5">
      <c r="D47" s="9"/>
      <c r="E47" s="9"/>
      <c r="F47" s="7"/>
      <c r="G47" s="7"/>
      <c r="H47" s="7"/>
      <c r="I47" s="6"/>
    </row>
    <row r="48" spans="4:9" ht="13.5">
      <c r="D48" s="9"/>
      <c r="E48" s="9"/>
      <c r="F48" s="7"/>
      <c r="G48" s="7"/>
      <c r="H48" s="7"/>
      <c r="I48" s="6"/>
    </row>
    <row r="49" spans="4:9" ht="13.5">
      <c r="D49" s="9"/>
      <c r="E49" s="10" t="s">
        <v>22</v>
      </c>
      <c r="F49" s="7"/>
      <c r="G49" s="7"/>
      <c r="H49" s="7"/>
      <c r="I49" s="6"/>
    </row>
    <row r="50" spans="4:9" ht="13.5">
      <c r="D50" s="9"/>
      <c r="E50" s="10" t="s">
        <v>23</v>
      </c>
      <c r="F50" s="7"/>
      <c r="G50" s="7"/>
      <c r="H50" s="7"/>
      <c r="I50" s="6"/>
    </row>
    <row r="51" spans="4:9" ht="13.5">
      <c r="D51" s="6"/>
      <c r="E51" s="10" t="s">
        <v>24</v>
      </c>
      <c r="F51" s="7"/>
      <c r="G51" s="7"/>
      <c r="H51" s="7"/>
      <c r="I51" s="6"/>
    </row>
    <row r="52" spans="4:9" ht="13.5">
      <c r="D52" s="6"/>
      <c r="E52" s="10" t="s">
        <v>25</v>
      </c>
      <c r="F52" s="7"/>
      <c r="G52" s="7"/>
      <c r="H52" s="7"/>
      <c r="I52" s="6"/>
    </row>
    <row r="53" spans="4:9" ht="13.5">
      <c r="D53" s="6"/>
      <c r="E53" s="10" t="s">
        <v>26</v>
      </c>
      <c r="F53" s="7"/>
      <c r="G53" s="7" t="s">
        <v>230</v>
      </c>
      <c r="H53" s="7"/>
      <c r="I53" s="6"/>
    </row>
    <row r="54" spans="4:9" ht="13.5">
      <c r="D54" s="6"/>
      <c r="E54" s="10" t="s">
        <v>1</v>
      </c>
      <c r="F54" s="7"/>
      <c r="G54" s="7" t="s">
        <v>177</v>
      </c>
      <c r="H54" s="7"/>
      <c r="I54" s="6"/>
    </row>
    <row r="55" spans="4:9" ht="13.5">
      <c r="D55" s="6"/>
      <c r="E55" s="10" t="s">
        <v>2</v>
      </c>
      <c r="F55" s="7"/>
      <c r="G55" s="7" t="s">
        <v>178</v>
      </c>
      <c r="H55" s="7"/>
      <c r="I55" s="6"/>
    </row>
    <row r="56" spans="4:9" ht="13.5">
      <c r="D56" s="6"/>
      <c r="E56" s="10" t="s">
        <v>3</v>
      </c>
      <c r="F56" s="7"/>
      <c r="G56" s="7" t="s">
        <v>179</v>
      </c>
      <c r="H56" s="7"/>
      <c r="I56" s="6"/>
    </row>
    <row r="57" spans="4:9" ht="13.5">
      <c r="D57" s="6"/>
      <c r="E57" s="10" t="s">
        <v>4</v>
      </c>
      <c r="F57" s="7"/>
      <c r="G57" s="7" t="s">
        <v>180</v>
      </c>
      <c r="H57" s="7"/>
      <c r="I57" s="6"/>
    </row>
    <row r="58" spans="4:9" ht="13.5">
      <c r="D58" s="6"/>
      <c r="E58" s="10" t="s">
        <v>229</v>
      </c>
      <c r="F58" s="7"/>
      <c r="G58" s="7" t="s">
        <v>181</v>
      </c>
      <c r="H58" s="7"/>
      <c r="I58" s="6"/>
    </row>
    <row r="59" spans="4:9" ht="13.5">
      <c r="D59" s="6"/>
      <c r="E59" s="10" t="s">
        <v>228</v>
      </c>
      <c r="F59" s="7"/>
      <c r="G59" s="7" t="s">
        <v>182</v>
      </c>
      <c r="H59" s="7"/>
      <c r="I59" s="6"/>
    </row>
    <row r="60" spans="4:9" ht="13.5">
      <c r="D60" s="6"/>
      <c r="E60" s="10" t="s">
        <v>227</v>
      </c>
      <c r="F60" s="7"/>
      <c r="G60" s="7" t="s">
        <v>183</v>
      </c>
      <c r="H60" s="7"/>
      <c r="I60" s="6"/>
    </row>
    <row r="61" spans="4:9" ht="13.5">
      <c r="D61" s="6"/>
      <c r="E61" s="10" t="s">
        <v>226</v>
      </c>
      <c r="F61" s="7"/>
      <c r="G61" s="7" t="s">
        <v>184</v>
      </c>
      <c r="H61" s="7"/>
      <c r="I61" s="6"/>
    </row>
    <row r="62" spans="4:9" ht="13.5">
      <c r="D62" s="6"/>
      <c r="E62" s="10" t="s">
        <v>225</v>
      </c>
      <c r="F62" s="7"/>
      <c r="G62" s="7" t="s">
        <v>205</v>
      </c>
      <c r="H62" s="7"/>
      <c r="I62" s="6"/>
    </row>
    <row r="63" spans="4:9" ht="13.5">
      <c r="D63" s="6"/>
      <c r="E63" s="10" t="s">
        <v>224</v>
      </c>
      <c r="F63" s="7"/>
      <c r="G63" s="7" t="s">
        <v>206</v>
      </c>
      <c r="H63" s="7"/>
      <c r="I63" s="6"/>
    </row>
    <row r="64" spans="4:9" ht="13.5">
      <c r="D64" s="6"/>
      <c r="E64" s="10" t="s">
        <v>223</v>
      </c>
      <c r="F64" s="7"/>
      <c r="G64" s="7" t="s">
        <v>207</v>
      </c>
      <c r="H64" s="7"/>
      <c r="I64" s="6"/>
    </row>
    <row r="65" spans="4:9" ht="13.5">
      <c r="D65" s="6"/>
      <c r="E65" s="10" t="s">
        <v>222</v>
      </c>
      <c r="F65" s="7"/>
      <c r="G65" s="7"/>
      <c r="H65" s="7"/>
      <c r="I65" s="6"/>
    </row>
    <row r="66" spans="4:9" ht="13.5">
      <c r="D66" s="6"/>
      <c r="E66" s="10" t="s">
        <v>221</v>
      </c>
      <c r="F66" s="7"/>
      <c r="G66" s="7"/>
      <c r="H66" s="7"/>
      <c r="I66" s="6"/>
    </row>
    <row r="67" spans="4:9" ht="13.5">
      <c r="D67" s="6"/>
      <c r="E67" s="10" t="s">
        <v>220</v>
      </c>
      <c r="F67" s="7"/>
      <c r="G67" s="7"/>
      <c r="H67" s="7"/>
      <c r="I67" s="6"/>
    </row>
    <row r="68" spans="4:9" ht="13.5">
      <c r="D68" s="6"/>
      <c r="E68" s="10" t="s">
        <v>219</v>
      </c>
      <c r="F68" s="7"/>
      <c r="G68" s="7"/>
      <c r="H68" s="7"/>
      <c r="I68" s="6"/>
    </row>
    <row r="69" spans="4:9" ht="13.5">
      <c r="D69" s="6"/>
      <c r="E69" s="10" t="s">
        <v>218</v>
      </c>
      <c r="F69" s="7"/>
      <c r="G69" s="7"/>
      <c r="H69" s="7"/>
      <c r="I69" s="6"/>
    </row>
    <row r="70" spans="4:9" ht="13.5">
      <c r="D70" s="6"/>
      <c r="E70" s="10" t="s">
        <v>217</v>
      </c>
      <c r="F70" s="7"/>
      <c r="G70" s="7"/>
      <c r="H70" s="7"/>
      <c r="I70" s="6"/>
    </row>
    <row r="71" spans="4:9" ht="13.5">
      <c r="D71" s="6"/>
      <c r="E71" s="10" t="s">
        <v>216</v>
      </c>
      <c r="F71" s="7"/>
      <c r="G71" s="7"/>
      <c r="H71" s="7"/>
      <c r="I71" s="6"/>
    </row>
    <row r="72" spans="4:9" ht="13.5">
      <c r="D72" s="6"/>
      <c r="E72" s="10" t="s">
        <v>215</v>
      </c>
      <c r="F72" s="7"/>
      <c r="G72" s="7"/>
      <c r="H72" s="7"/>
      <c r="I72" s="6"/>
    </row>
    <row r="73" spans="4:9" ht="13.5">
      <c r="D73" s="6"/>
      <c r="E73" s="10" t="s">
        <v>214</v>
      </c>
      <c r="F73" s="7"/>
      <c r="G73" s="7"/>
      <c r="H73" s="7"/>
      <c r="I73" s="6"/>
    </row>
    <row r="74" spans="4:9" ht="13.5">
      <c r="D74" s="6"/>
      <c r="E74" s="10" t="s">
        <v>213</v>
      </c>
      <c r="F74" s="7"/>
      <c r="G74" s="7"/>
      <c r="H74" s="7"/>
      <c r="I74" s="6"/>
    </row>
    <row r="75" spans="4:9" ht="13.5">
      <c r="D75" s="6"/>
      <c r="E75" s="10" t="s">
        <v>212</v>
      </c>
      <c r="F75" s="7"/>
      <c r="G75" s="7"/>
      <c r="H75" s="7"/>
      <c r="I75" s="6"/>
    </row>
    <row r="76" spans="4:9" ht="13.5">
      <c r="D76" s="6"/>
      <c r="E76" s="10" t="s">
        <v>211</v>
      </c>
      <c r="F76" s="7"/>
      <c r="G76" s="7"/>
      <c r="H76" s="7"/>
      <c r="I76" s="6"/>
    </row>
    <row r="77" spans="4:9" ht="13.5">
      <c r="D77" s="6"/>
      <c r="E77" s="10" t="s">
        <v>210</v>
      </c>
      <c r="F77" s="7"/>
      <c r="G77" s="7"/>
      <c r="H77" s="7"/>
      <c r="I77" s="6"/>
    </row>
    <row r="78" spans="4:9" ht="13.5">
      <c r="D78" s="6"/>
      <c r="E78" s="10" t="s">
        <v>209</v>
      </c>
      <c r="F78" s="7"/>
      <c r="G78" s="7"/>
      <c r="H78" s="7"/>
      <c r="I78" s="6"/>
    </row>
    <row r="79" spans="4:9" ht="13.5">
      <c r="D79" s="6"/>
      <c r="E79" s="10" t="s">
        <v>208</v>
      </c>
      <c r="F79" s="7"/>
      <c r="G79" s="7"/>
      <c r="H79" s="7"/>
      <c r="I79" s="6"/>
    </row>
    <row r="80" spans="4:9" ht="13.5">
      <c r="D80" s="6"/>
      <c r="E80" s="10" t="s">
        <v>5</v>
      </c>
      <c r="F80" s="7"/>
      <c r="G80" s="7"/>
      <c r="H80" s="7"/>
      <c r="I80" s="6"/>
    </row>
    <row r="81" spans="4:9" ht="13.5">
      <c r="D81" s="6"/>
      <c r="E81" s="10" t="s">
        <v>6</v>
      </c>
      <c r="F81" s="7"/>
      <c r="G81" s="7"/>
      <c r="H81" s="7"/>
      <c r="I81" s="6"/>
    </row>
    <row r="82" spans="4:9" ht="13.5">
      <c r="D82" s="6"/>
      <c r="E82" s="10"/>
      <c r="F82" s="7"/>
      <c r="G82" s="7"/>
      <c r="H82" s="7"/>
      <c r="I82" s="6"/>
    </row>
    <row r="83" spans="4:9" ht="13.5">
      <c r="D83" s="6"/>
      <c r="E83" s="10" t="s">
        <v>161</v>
      </c>
      <c r="F83" s="7"/>
      <c r="G83" s="7"/>
      <c r="H83" s="7"/>
      <c r="I83" s="6"/>
    </row>
    <row r="84" spans="4:9" ht="13.5">
      <c r="D84" s="6"/>
      <c r="E84" s="10" t="s">
        <v>18</v>
      </c>
      <c r="F84" s="7"/>
      <c r="G84" s="7"/>
      <c r="H84" s="7"/>
      <c r="I84" s="6"/>
    </row>
    <row r="85" spans="4:9" ht="13.5">
      <c r="D85" s="6"/>
      <c r="E85" s="10" t="s">
        <v>19</v>
      </c>
      <c r="F85" s="7"/>
      <c r="G85" s="7"/>
      <c r="H85" s="7"/>
      <c r="I85" s="6"/>
    </row>
    <row r="86" spans="4:9" ht="13.5">
      <c r="D86" s="6"/>
      <c r="E86" s="10" t="s">
        <v>20</v>
      </c>
      <c r="F86" s="7"/>
      <c r="G86" s="7"/>
      <c r="H86" s="7"/>
      <c r="I86" s="6"/>
    </row>
    <row r="87" spans="4:9" ht="13.5">
      <c r="D87" s="6"/>
      <c r="E87" s="10" t="s">
        <v>21</v>
      </c>
      <c r="F87" s="7"/>
      <c r="G87" s="7"/>
      <c r="H87" s="7"/>
      <c r="I87" s="6"/>
    </row>
    <row r="88" spans="4:9" ht="13.5">
      <c r="D88" s="6"/>
      <c r="E88" s="10" t="s">
        <v>27</v>
      </c>
      <c r="F88" s="7"/>
      <c r="G88" s="7"/>
      <c r="H88" s="7"/>
      <c r="I88" s="6"/>
    </row>
    <row r="89" spans="4:9" ht="13.5">
      <c r="D89" s="6"/>
      <c r="E89" s="10"/>
      <c r="F89" s="7"/>
      <c r="G89" s="7"/>
      <c r="H89" s="7"/>
      <c r="I89" s="6"/>
    </row>
    <row r="90" spans="4:9" ht="13.5">
      <c r="D90" s="6"/>
      <c r="E90" s="8" t="s">
        <v>114</v>
      </c>
      <c r="F90" s="7"/>
      <c r="G90" s="7"/>
      <c r="H90" s="7"/>
      <c r="I90" s="6"/>
    </row>
    <row r="91" spans="4:9" ht="13.5">
      <c r="D91" s="6"/>
      <c r="E91" s="9" t="s">
        <v>122</v>
      </c>
      <c r="F91" s="7"/>
      <c r="G91" s="7"/>
      <c r="H91" s="7"/>
      <c r="I91" s="6"/>
    </row>
    <row r="92" spans="4:9" ht="13.5">
      <c r="D92" s="6"/>
      <c r="E92" s="9" t="s">
        <v>187</v>
      </c>
      <c r="F92" s="7"/>
      <c r="G92" s="7"/>
      <c r="H92" s="7"/>
      <c r="I92" s="6"/>
    </row>
    <row r="93" spans="4:9" ht="13.5">
      <c r="D93" s="6"/>
      <c r="E93" s="9" t="s">
        <v>188</v>
      </c>
      <c r="F93" s="7"/>
      <c r="G93" s="7"/>
      <c r="H93" s="7"/>
      <c r="I93" s="6"/>
    </row>
    <row r="94" spans="4:9" ht="13.5">
      <c r="D94" s="6"/>
      <c r="E94" s="9" t="s">
        <v>123</v>
      </c>
      <c r="F94" s="7"/>
      <c r="G94" s="7"/>
      <c r="H94" s="7"/>
      <c r="I94" s="6"/>
    </row>
    <row r="95" spans="4:9" ht="13.5">
      <c r="D95" s="6"/>
      <c r="E95" s="9" t="s">
        <v>34</v>
      </c>
      <c r="F95" s="7"/>
      <c r="G95" s="7"/>
      <c r="H95" s="7"/>
      <c r="I95" s="6"/>
    </row>
    <row r="96" spans="4:9" ht="13.5">
      <c r="D96" s="6"/>
      <c r="E96" s="9" t="s">
        <v>36</v>
      </c>
      <c r="F96" s="7"/>
      <c r="G96" s="7"/>
      <c r="H96" s="7"/>
      <c r="I96" s="6"/>
    </row>
    <row r="97" spans="4:9" ht="13.5">
      <c r="D97" s="6"/>
      <c r="E97" s="9" t="s">
        <v>115</v>
      </c>
      <c r="F97" s="7"/>
      <c r="G97" s="7"/>
      <c r="H97" s="7"/>
      <c r="I97" s="6"/>
    </row>
    <row r="98" spans="4:9" ht="13.5">
      <c r="D98" s="6"/>
      <c r="E98" s="9" t="s">
        <v>117</v>
      </c>
      <c r="F98" s="7"/>
      <c r="G98" s="7"/>
      <c r="H98" s="7"/>
      <c r="I98" s="6"/>
    </row>
    <row r="99" spans="4:9" ht="13.5">
      <c r="D99" s="6"/>
      <c r="E99" s="9" t="s">
        <v>119</v>
      </c>
      <c r="F99" s="7"/>
      <c r="G99" s="7"/>
      <c r="H99" s="7"/>
      <c r="I99" s="6"/>
    </row>
    <row r="100" spans="4:9" ht="13.5">
      <c r="D100" s="6"/>
      <c r="E100" s="9" t="s">
        <v>35</v>
      </c>
      <c r="F100" s="7"/>
      <c r="G100" s="7"/>
      <c r="H100" s="7"/>
      <c r="I100" s="6"/>
    </row>
    <row r="101" spans="4:9" ht="13.5">
      <c r="D101" s="6"/>
      <c r="E101" s="9" t="s">
        <v>37</v>
      </c>
      <c r="F101" s="7"/>
      <c r="G101" s="7"/>
      <c r="H101" s="7"/>
      <c r="I101" s="6"/>
    </row>
    <row r="102" spans="4:9" ht="13.5">
      <c r="D102" s="6"/>
      <c r="E102" s="9" t="s">
        <v>116</v>
      </c>
      <c r="F102" s="7"/>
      <c r="G102" s="7"/>
      <c r="H102" s="7"/>
      <c r="I102" s="6"/>
    </row>
    <row r="103" spans="4:9" ht="13.5">
      <c r="D103" s="6"/>
      <c r="E103" s="9" t="s">
        <v>118</v>
      </c>
      <c r="F103" s="7"/>
      <c r="G103" s="7"/>
      <c r="H103" s="7"/>
      <c r="I103" s="6"/>
    </row>
    <row r="104" spans="4:9" ht="13.5">
      <c r="D104" s="6"/>
      <c r="E104" s="9" t="s">
        <v>120</v>
      </c>
      <c r="F104" s="6"/>
      <c r="G104" s="6"/>
      <c r="H104" s="6"/>
      <c r="I104" s="6"/>
    </row>
    <row r="105" spans="4:9" ht="13.5">
      <c r="D105" s="6"/>
      <c r="E105" s="9" t="s">
        <v>38</v>
      </c>
      <c r="F105" s="6"/>
      <c r="G105" s="6"/>
      <c r="H105" s="6"/>
      <c r="I105" s="6"/>
    </row>
    <row r="106" spans="4:9" ht="13.5">
      <c r="D106" s="6"/>
      <c r="E106" s="9" t="s">
        <v>39</v>
      </c>
      <c r="F106" s="6"/>
      <c r="G106" s="6"/>
      <c r="H106" s="6"/>
      <c r="I106" s="6"/>
    </row>
    <row r="107" spans="4:9" ht="13.5">
      <c r="D107" s="6"/>
      <c r="E107" s="9" t="s">
        <v>40</v>
      </c>
      <c r="F107" s="6"/>
      <c r="G107" s="6"/>
      <c r="H107" s="6"/>
      <c r="I107" s="6"/>
    </row>
    <row r="108" spans="4:9" ht="13.5">
      <c r="D108" s="6"/>
      <c r="E108" s="9" t="s">
        <v>41</v>
      </c>
      <c r="F108" s="6"/>
      <c r="G108" s="6"/>
      <c r="H108" s="6"/>
      <c r="I108" s="6"/>
    </row>
    <row r="109" spans="4:9" ht="13.5">
      <c r="D109" s="6"/>
      <c r="E109" s="6"/>
      <c r="F109" s="6"/>
      <c r="G109" s="6"/>
      <c r="H109" s="6"/>
      <c r="I109" s="6"/>
    </row>
  </sheetData>
  <sheetProtection password="E696" sheet="1" objects="1" scenarios="1"/>
  <printOptions/>
  <pageMargins left="0.75" right="0.75" top="1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M59"/>
  <sheetViews>
    <sheetView zoomScalePageLayoutView="0" workbookViewId="0" topLeftCell="A1">
      <selection activeCell="F22" sqref="F22"/>
    </sheetView>
  </sheetViews>
  <sheetFormatPr defaultColWidth="9.00390625" defaultRowHeight="13.5"/>
  <cols>
    <col min="2" max="2" width="7.25390625" style="0" bestFit="1" customWidth="1"/>
    <col min="5" max="10" width="8.625" style="0" customWidth="1"/>
  </cols>
  <sheetData>
    <row r="1" spans="1:10" ht="13.5">
      <c r="A1" s="67"/>
      <c r="B1" s="68"/>
      <c r="C1" s="126" t="s">
        <v>255</v>
      </c>
      <c r="D1" s="127"/>
      <c r="E1" s="124" t="s">
        <v>258</v>
      </c>
      <c r="F1" s="124" t="s">
        <v>259</v>
      </c>
      <c r="G1" s="130">
        <v>0.05</v>
      </c>
      <c r="H1" s="130">
        <v>0.1</v>
      </c>
      <c r="I1" s="128">
        <v>0.2</v>
      </c>
      <c r="J1" s="128" t="s">
        <v>162</v>
      </c>
    </row>
    <row r="2" spans="1:13" ht="14.25" thickBot="1">
      <c r="A2" s="23"/>
      <c r="B2" s="70"/>
      <c r="C2" s="76" t="s">
        <v>256</v>
      </c>
      <c r="D2" s="77" t="s">
        <v>257</v>
      </c>
      <c r="E2" s="125"/>
      <c r="F2" s="125"/>
      <c r="G2" s="131"/>
      <c r="H2" s="131"/>
      <c r="I2" s="129"/>
      <c r="J2" s="129"/>
      <c r="L2" s="54"/>
      <c r="M2" s="54"/>
    </row>
    <row r="3" spans="1:13" ht="13.5">
      <c r="A3" s="120" t="s">
        <v>288</v>
      </c>
      <c r="B3" s="68" t="s">
        <v>246</v>
      </c>
      <c r="C3" s="78"/>
      <c r="D3" s="79">
        <v>978</v>
      </c>
      <c r="E3" s="68">
        <v>13.37</v>
      </c>
      <c r="F3" s="68">
        <v>14.84</v>
      </c>
      <c r="G3" s="68">
        <v>15.61</v>
      </c>
      <c r="H3" s="68">
        <v>16.31</v>
      </c>
      <c r="I3" s="69">
        <v>17.78</v>
      </c>
      <c r="J3" s="69">
        <v>29.68</v>
      </c>
      <c r="L3" s="54"/>
      <c r="M3" s="54"/>
    </row>
    <row r="4" spans="1:13" ht="13.5">
      <c r="A4" s="121"/>
      <c r="B4" s="54" t="s">
        <v>247</v>
      </c>
      <c r="C4" s="80">
        <v>979</v>
      </c>
      <c r="D4" s="81">
        <v>1103</v>
      </c>
      <c r="E4" s="54">
        <v>11.76</v>
      </c>
      <c r="F4" s="54">
        <v>13.16</v>
      </c>
      <c r="G4" s="54">
        <v>13.79</v>
      </c>
      <c r="H4" s="54">
        <v>14.49</v>
      </c>
      <c r="I4" s="22">
        <v>15.82</v>
      </c>
      <c r="J4" s="22">
        <v>26.32</v>
      </c>
      <c r="L4" s="54"/>
      <c r="M4" s="54"/>
    </row>
    <row r="5" spans="1:13" ht="13.5">
      <c r="A5" s="121"/>
      <c r="B5" s="54" t="s">
        <v>248</v>
      </c>
      <c r="C5" s="80">
        <v>1104</v>
      </c>
      <c r="D5" s="81">
        <v>1291</v>
      </c>
      <c r="E5" s="54">
        <v>10.92</v>
      </c>
      <c r="F5" s="54">
        <v>12.53</v>
      </c>
      <c r="G5" s="54">
        <v>13.16</v>
      </c>
      <c r="H5" s="54">
        <v>13.79</v>
      </c>
      <c r="I5" s="22">
        <v>15.05</v>
      </c>
      <c r="J5" s="22">
        <v>25.06</v>
      </c>
      <c r="L5" s="54"/>
      <c r="M5" s="54"/>
    </row>
    <row r="6" spans="1:13" ht="13.5">
      <c r="A6" s="121"/>
      <c r="B6" s="54" t="s">
        <v>249</v>
      </c>
      <c r="C6" s="80">
        <v>1292</v>
      </c>
      <c r="D6" s="81">
        <v>1541</v>
      </c>
      <c r="E6" s="54">
        <v>8.89</v>
      </c>
      <c r="F6" s="54">
        <v>11.2</v>
      </c>
      <c r="G6" s="54">
        <v>11.76</v>
      </c>
      <c r="H6" s="54">
        <v>12.32</v>
      </c>
      <c r="I6" s="22">
        <v>13.44</v>
      </c>
      <c r="J6" s="22">
        <v>22.4</v>
      </c>
      <c r="L6" s="54"/>
      <c r="M6" s="54"/>
    </row>
    <row r="7" spans="1:13" ht="13.5">
      <c r="A7" s="121"/>
      <c r="B7" s="54" t="s">
        <v>250</v>
      </c>
      <c r="C7" s="80">
        <v>1542</v>
      </c>
      <c r="D7" s="81">
        <v>1791</v>
      </c>
      <c r="E7" s="54">
        <v>7</v>
      </c>
      <c r="F7" s="54">
        <v>9.1</v>
      </c>
      <c r="G7" s="54">
        <v>9.59</v>
      </c>
      <c r="H7" s="54">
        <v>10.01</v>
      </c>
      <c r="I7" s="22">
        <v>10.92</v>
      </c>
      <c r="J7" s="22">
        <v>18.2</v>
      </c>
      <c r="L7" s="54"/>
      <c r="M7" s="54"/>
    </row>
    <row r="8" spans="1:13" ht="13.5">
      <c r="A8" s="121"/>
      <c r="B8" s="54" t="s">
        <v>251</v>
      </c>
      <c r="C8" s="80">
        <v>1792</v>
      </c>
      <c r="D8" s="81">
        <v>2041</v>
      </c>
      <c r="E8" s="54">
        <v>5.88</v>
      </c>
      <c r="F8" s="54">
        <v>7.35</v>
      </c>
      <c r="G8" s="54">
        <v>7.7</v>
      </c>
      <c r="H8" s="54">
        <v>8.12</v>
      </c>
      <c r="I8" s="22">
        <v>8.82</v>
      </c>
      <c r="J8" s="22">
        <v>14.7</v>
      </c>
      <c r="L8" s="54"/>
      <c r="M8" s="54"/>
    </row>
    <row r="9" spans="1:13" ht="13.5">
      <c r="A9" s="121"/>
      <c r="B9" s="54" t="s">
        <v>252</v>
      </c>
      <c r="C9" s="80">
        <v>2042</v>
      </c>
      <c r="D9" s="81">
        <v>2291</v>
      </c>
      <c r="E9" s="54">
        <v>5.11</v>
      </c>
      <c r="F9" s="54">
        <v>6.23</v>
      </c>
      <c r="G9" s="54">
        <v>6.51</v>
      </c>
      <c r="H9" s="54">
        <v>6.86</v>
      </c>
      <c r="I9" s="22">
        <v>7.49</v>
      </c>
      <c r="J9" s="22">
        <v>12.46</v>
      </c>
      <c r="L9" s="54"/>
      <c r="M9" s="54"/>
    </row>
    <row r="10" spans="1:13" ht="13.5">
      <c r="A10" s="121"/>
      <c r="B10" s="54" t="s">
        <v>253</v>
      </c>
      <c r="C10" s="80">
        <v>2292</v>
      </c>
      <c r="D10" s="81">
        <v>2541</v>
      </c>
      <c r="E10" s="54">
        <v>4.83</v>
      </c>
      <c r="F10" s="54">
        <v>5.46</v>
      </c>
      <c r="G10" s="54">
        <v>5.74</v>
      </c>
      <c r="H10" s="54">
        <v>6.02</v>
      </c>
      <c r="I10" s="22">
        <v>6.58</v>
      </c>
      <c r="J10" s="22">
        <v>10.92</v>
      </c>
      <c r="L10" s="54"/>
      <c r="M10" s="54"/>
    </row>
    <row r="11" spans="1:13" ht="14.25" thickBot="1">
      <c r="A11" s="122"/>
      <c r="B11" s="70" t="s">
        <v>254</v>
      </c>
      <c r="C11" s="82">
        <v>2542</v>
      </c>
      <c r="D11" s="83"/>
      <c r="E11" s="70">
        <v>3.99</v>
      </c>
      <c r="F11" s="70">
        <v>4.48</v>
      </c>
      <c r="G11" s="70">
        <v>4.69</v>
      </c>
      <c r="H11" s="70">
        <v>4.9</v>
      </c>
      <c r="I11" s="24">
        <v>5.39</v>
      </c>
      <c r="J11" s="24">
        <v>8.96</v>
      </c>
      <c r="L11" s="54"/>
      <c r="M11" s="54"/>
    </row>
    <row r="12" spans="1:13" ht="13.5">
      <c r="A12" s="120" t="s">
        <v>289</v>
      </c>
      <c r="B12" s="68" t="s">
        <v>265</v>
      </c>
      <c r="C12" s="67"/>
      <c r="D12" s="69">
        <v>1456</v>
      </c>
      <c r="E12" s="68">
        <v>11.48</v>
      </c>
      <c r="F12" s="68">
        <v>13.23</v>
      </c>
      <c r="G12" s="68">
        <v>13.86</v>
      </c>
      <c r="H12" s="68">
        <v>14.56</v>
      </c>
      <c r="I12" s="69">
        <v>15.89</v>
      </c>
      <c r="J12" s="69">
        <v>26.46</v>
      </c>
      <c r="L12" s="54"/>
      <c r="M12" s="54"/>
    </row>
    <row r="13" spans="1:13" ht="13.5">
      <c r="A13" s="121"/>
      <c r="B13" s="54" t="s">
        <v>266</v>
      </c>
      <c r="C13" s="21">
        <v>1457</v>
      </c>
      <c r="D13" s="22">
        <v>1706</v>
      </c>
      <c r="E13" s="54">
        <v>9.87</v>
      </c>
      <c r="F13" s="54">
        <v>11.34</v>
      </c>
      <c r="G13" s="54">
        <v>11.9</v>
      </c>
      <c r="H13" s="54">
        <v>12.46</v>
      </c>
      <c r="I13" s="22">
        <v>13.58</v>
      </c>
      <c r="J13" s="22">
        <v>22.68</v>
      </c>
      <c r="L13" s="54"/>
      <c r="M13" s="54"/>
    </row>
    <row r="14" spans="1:13" ht="13.5">
      <c r="A14" s="121"/>
      <c r="B14" s="54" t="s">
        <v>267</v>
      </c>
      <c r="C14" s="21">
        <v>1707</v>
      </c>
      <c r="D14" s="22">
        <v>1956</v>
      </c>
      <c r="E14" s="54">
        <v>8.05</v>
      </c>
      <c r="F14" s="54">
        <v>9.24</v>
      </c>
      <c r="G14" s="54">
        <v>9.73</v>
      </c>
      <c r="H14" s="54">
        <v>10.15</v>
      </c>
      <c r="I14" s="22">
        <v>11.06</v>
      </c>
      <c r="J14" s="22">
        <v>18.48</v>
      </c>
      <c r="L14" s="54"/>
      <c r="M14" s="54"/>
    </row>
    <row r="15" spans="1:13" ht="13.5">
      <c r="A15" s="121"/>
      <c r="B15" s="54" t="s">
        <v>268</v>
      </c>
      <c r="C15" s="21">
        <v>1957</v>
      </c>
      <c r="D15" s="22">
        <v>2206</v>
      </c>
      <c r="E15" s="54">
        <v>7.28</v>
      </c>
      <c r="F15" s="54">
        <v>8.33</v>
      </c>
      <c r="G15" s="54">
        <v>8.75</v>
      </c>
      <c r="H15" s="54">
        <v>9.17</v>
      </c>
      <c r="I15" s="22">
        <v>10.01</v>
      </c>
      <c r="J15" s="22">
        <v>16.66</v>
      </c>
      <c r="L15" s="54"/>
      <c r="M15" s="54"/>
    </row>
    <row r="16" spans="1:13" ht="13.5">
      <c r="A16" s="121"/>
      <c r="B16" s="54" t="s">
        <v>269</v>
      </c>
      <c r="C16" s="21">
        <v>2207</v>
      </c>
      <c r="D16" s="22">
        <v>2456</v>
      </c>
      <c r="E16" s="54">
        <v>6.58</v>
      </c>
      <c r="F16" s="54">
        <v>7.56</v>
      </c>
      <c r="G16" s="54">
        <v>7.91</v>
      </c>
      <c r="H16" s="54">
        <v>8.33</v>
      </c>
      <c r="I16" s="22">
        <v>9.1</v>
      </c>
      <c r="J16" s="22">
        <v>15.12</v>
      </c>
      <c r="L16" s="54"/>
      <c r="M16" s="54"/>
    </row>
    <row r="17" spans="1:13" ht="13.5">
      <c r="A17" s="121"/>
      <c r="B17" s="54" t="s">
        <v>270</v>
      </c>
      <c r="C17" s="21">
        <v>2457</v>
      </c>
      <c r="D17" s="22">
        <v>2706</v>
      </c>
      <c r="E17" s="54">
        <v>5.95</v>
      </c>
      <c r="F17" s="54">
        <v>6.86</v>
      </c>
      <c r="G17" s="54">
        <v>7.21</v>
      </c>
      <c r="H17" s="54">
        <v>7.56</v>
      </c>
      <c r="I17" s="22">
        <v>8.26</v>
      </c>
      <c r="J17" s="22">
        <v>13.72</v>
      </c>
      <c r="L17" s="54"/>
      <c r="M17" s="54"/>
    </row>
    <row r="18" spans="1:13" ht="14.25" thickBot="1">
      <c r="A18" s="122"/>
      <c r="B18" s="70" t="s">
        <v>271</v>
      </c>
      <c r="C18" s="23">
        <v>2707</v>
      </c>
      <c r="D18" s="24"/>
      <c r="E18" s="70">
        <v>5.32</v>
      </c>
      <c r="F18" s="70">
        <v>6.09</v>
      </c>
      <c r="G18" s="70">
        <v>6.37</v>
      </c>
      <c r="H18" s="70">
        <v>6.72</v>
      </c>
      <c r="I18" s="24">
        <v>7.28</v>
      </c>
      <c r="J18" s="24">
        <v>12.18</v>
      </c>
      <c r="L18" s="54"/>
      <c r="M18" s="54"/>
    </row>
    <row r="19" spans="1:13" ht="13.5">
      <c r="A19" s="120" t="s">
        <v>290</v>
      </c>
      <c r="B19" s="68" t="s">
        <v>260</v>
      </c>
      <c r="C19" s="84"/>
      <c r="D19" s="85">
        <v>1540</v>
      </c>
      <c r="E19" s="72">
        <v>9.24</v>
      </c>
      <c r="F19" s="73">
        <v>10.43</v>
      </c>
      <c r="G19" s="73">
        <v>10.92</v>
      </c>
      <c r="H19" s="68">
        <v>11.48</v>
      </c>
      <c r="I19" s="69">
        <v>12.53</v>
      </c>
      <c r="J19" s="69">
        <v>20.86</v>
      </c>
      <c r="L19" s="54"/>
      <c r="M19" s="54"/>
    </row>
    <row r="20" spans="1:13" ht="13.5">
      <c r="A20" s="121"/>
      <c r="B20" s="54" t="s">
        <v>261</v>
      </c>
      <c r="C20" s="86">
        <v>1541</v>
      </c>
      <c r="D20" s="87">
        <v>1700</v>
      </c>
      <c r="E20" s="66">
        <v>8.54</v>
      </c>
      <c r="F20" s="71">
        <v>9.66</v>
      </c>
      <c r="G20" s="71">
        <v>10.15</v>
      </c>
      <c r="H20" s="54">
        <v>10.64</v>
      </c>
      <c r="I20" s="22">
        <v>11.62</v>
      </c>
      <c r="J20" s="22">
        <v>19.32</v>
      </c>
      <c r="L20" s="54"/>
      <c r="M20" s="54"/>
    </row>
    <row r="21" spans="1:13" ht="13.5">
      <c r="A21" s="121"/>
      <c r="B21" s="54" t="s">
        <v>262</v>
      </c>
      <c r="C21" s="88">
        <v>1701</v>
      </c>
      <c r="D21" s="87">
        <v>2125</v>
      </c>
      <c r="E21" s="66">
        <v>6.93</v>
      </c>
      <c r="F21" s="71">
        <v>7.84</v>
      </c>
      <c r="G21" s="71">
        <v>8.26</v>
      </c>
      <c r="H21" s="54">
        <v>8.61</v>
      </c>
      <c r="I21" s="22">
        <v>9.38</v>
      </c>
      <c r="J21" s="22">
        <v>15.68</v>
      </c>
      <c r="L21" s="54"/>
      <c r="M21" s="54"/>
    </row>
    <row r="22" spans="1:13" ht="13.5">
      <c r="A22" s="121"/>
      <c r="B22" s="54" t="s">
        <v>263</v>
      </c>
      <c r="C22" s="86">
        <v>2126</v>
      </c>
      <c r="D22" s="87">
        <v>2375</v>
      </c>
      <c r="E22" s="66">
        <v>6.37</v>
      </c>
      <c r="F22" s="71">
        <v>7.21</v>
      </c>
      <c r="G22" s="71">
        <v>7.56</v>
      </c>
      <c r="H22" s="54">
        <v>7.91</v>
      </c>
      <c r="I22" s="22">
        <v>8.68</v>
      </c>
      <c r="J22" s="22">
        <v>14.42</v>
      </c>
      <c r="L22" s="54"/>
      <c r="M22" s="54"/>
    </row>
    <row r="23" spans="1:13" ht="14.25" thickBot="1">
      <c r="A23" s="122"/>
      <c r="B23" s="70" t="s">
        <v>264</v>
      </c>
      <c r="C23" s="89">
        <v>2376</v>
      </c>
      <c r="D23" s="90"/>
      <c r="E23" s="74">
        <v>6.37</v>
      </c>
      <c r="F23" s="75">
        <v>7.21</v>
      </c>
      <c r="G23" s="75">
        <v>7.56</v>
      </c>
      <c r="H23" s="70">
        <v>7.91</v>
      </c>
      <c r="I23" s="24">
        <v>8.68</v>
      </c>
      <c r="J23" s="24">
        <v>14.42</v>
      </c>
      <c r="L23" s="54"/>
      <c r="M23" s="54"/>
    </row>
    <row r="24" spans="1:13" ht="13.5">
      <c r="A24" s="120" t="s">
        <v>291</v>
      </c>
      <c r="B24" s="68" t="s">
        <v>272</v>
      </c>
      <c r="C24" s="67"/>
      <c r="D24" s="69">
        <v>1700</v>
      </c>
      <c r="E24" s="68">
        <v>9.94</v>
      </c>
      <c r="F24" s="68">
        <v>10.57</v>
      </c>
      <c r="G24" s="68">
        <v>11.13</v>
      </c>
      <c r="H24" s="68">
        <v>11.62</v>
      </c>
      <c r="I24" s="69">
        <v>12.67</v>
      </c>
      <c r="J24" s="69">
        <v>21.14</v>
      </c>
      <c r="L24" s="54"/>
      <c r="M24" s="54"/>
    </row>
    <row r="25" spans="1:10" ht="13.5">
      <c r="A25" s="121"/>
      <c r="B25" s="54" t="s">
        <v>273</v>
      </c>
      <c r="C25" s="21">
        <v>1701</v>
      </c>
      <c r="D25" s="22">
        <v>2125</v>
      </c>
      <c r="E25" s="54">
        <v>8.26</v>
      </c>
      <c r="F25" s="54">
        <v>8.82</v>
      </c>
      <c r="G25" s="54">
        <v>9.24</v>
      </c>
      <c r="H25" s="54">
        <v>9.73</v>
      </c>
      <c r="I25" s="22">
        <v>10.57</v>
      </c>
      <c r="J25" s="22">
        <v>17.64</v>
      </c>
    </row>
    <row r="26" spans="1:10" ht="13.5">
      <c r="A26" s="121"/>
      <c r="B26" s="54" t="s">
        <v>274</v>
      </c>
      <c r="C26" s="21">
        <v>2126</v>
      </c>
      <c r="D26" s="22">
        <v>2375</v>
      </c>
      <c r="E26" s="54">
        <v>8.05</v>
      </c>
      <c r="F26" s="54">
        <v>8.61</v>
      </c>
      <c r="G26" s="54">
        <v>9.03</v>
      </c>
      <c r="H26" s="54">
        <v>9.45</v>
      </c>
      <c r="I26" s="22">
        <v>10.36</v>
      </c>
      <c r="J26" s="22">
        <v>17.22</v>
      </c>
    </row>
    <row r="27" spans="1:10" ht="13.5">
      <c r="A27" s="121"/>
      <c r="B27" s="54" t="s">
        <v>275</v>
      </c>
      <c r="C27" s="21">
        <v>2376</v>
      </c>
      <c r="D27" s="22">
        <v>2625</v>
      </c>
      <c r="E27" s="54">
        <v>7.07</v>
      </c>
      <c r="F27" s="54">
        <v>7.56</v>
      </c>
      <c r="G27" s="54">
        <v>7.91</v>
      </c>
      <c r="H27" s="54">
        <v>8.33</v>
      </c>
      <c r="I27" s="22">
        <v>9.1</v>
      </c>
      <c r="J27" s="22">
        <v>15.12</v>
      </c>
    </row>
    <row r="28" spans="1:10" ht="13.5">
      <c r="A28" s="121"/>
      <c r="B28" s="54" t="s">
        <v>276</v>
      </c>
      <c r="C28" s="21">
        <v>2626</v>
      </c>
      <c r="D28" s="22">
        <v>3500</v>
      </c>
      <c r="E28" s="54">
        <v>6.51</v>
      </c>
      <c r="F28" s="54">
        <v>6.93</v>
      </c>
      <c r="G28" s="54">
        <v>7.28</v>
      </c>
      <c r="H28" s="54">
        <v>7.63</v>
      </c>
      <c r="I28" s="22">
        <v>8.33</v>
      </c>
      <c r="J28" s="22">
        <v>13.86</v>
      </c>
    </row>
    <row r="29" spans="1:10" ht="13.5">
      <c r="A29" s="121"/>
      <c r="B29" s="54" t="s">
        <v>277</v>
      </c>
      <c r="C29" s="21">
        <v>3501</v>
      </c>
      <c r="D29" s="22">
        <v>3850</v>
      </c>
      <c r="E29" s="54">
        <v>6.79</v>
      </c>
      <c r="F29" s="54">
        <v>7.5809999999999995</v>
      </c>
      <c r="G29" s="54">
        <v>7.958999999999999</v>
      </c>
      <c r="H29" s="54">
        <v>8.337</v>
      </c>
      <c r="I29" s="22">
        <v>9.1</v>
      </c>
      <c r="J29" s="22">
        <v>15.161999999999999</v>
      </c>
    </row>
    <row r="30" spans="1:10" ht="13.5">
      <c r="A30" s="121"/>
      <c r="B30" s="54" t="s">
        <v>278</v>
      </c>
      <c r="C30" s="21">
        <v>3851</v>
      </c>
      <c r="D30" s="22">
        <v>5750</v>
      </c>
      <c r="E30" s="54">
        <v>6.44</v>
      </c>
      <c r="F30" s="54">
        <v>7.245</v>
      </c>
      <c r="G30" s="54">
        <v>7.608999999999999</v>
      </c>
      <c r="H30" s="54">
        <v>7.973</v>
      </c>
      <c r="I30" s="22">
        <v>8.693999999999999</v>
      </c>
      <c r="J30" s="22">
        <v>14.49</v>
      </c>
    </row>
    <row r="31" spans="1:10" ht="13.5">
      <c r="A31" s="121"/>
      <c r="B31" s="54" t="s">
        <v>279</v>
      </c>
      <c r="C31" s="21">
        <v>5751</v>
      </c>
      <c r="D31" s="22">
        <v>6950</v>
      </c>
      <c r="E31" s="54">
        <v>5.95</v>
      </c>
      <c r="F31" s="54">
        <v>6.656999999999999</v>
      </c>
      <c r="G31" s="54">
        <v>6.992999999999999</v>
      </c>
      <c r="H31" s="54">
        <v>7.322</v>
      </c>
      <c r="I31" s="22">
        <v>7.986999999999999</v>
      </c>
      <c r="J31" s="22">
        <v>13.313999999999998</v>
      </c>
    </row>
    <row r="32" spans="1:10" ht="13.5">
      <c r="A32" s="121"/>
      <c r="B32" s="54" t="s">
        <v>280</v>
      </c>
      <c r="C32" s="21">
        <v>6951</v>
      </c>
      <c r="D32" s="22">
        <v>7500</v>
      </c>
      <c r="E32" s="54">
        <v>5.04</v>
      </c>
      <c r="F32" s="54">
        <v>5.683999999999999</v>
      </c>
      <c r="G32" s="54">
        <v>5.970999999999999</v>
      </c>
      <c r="H32" s="54">
        <v>6.2509999999999994</v>
      </c>
      <c r="I32" s="22">
        <v>6.818</v>
      </c>
      <c r="J32" s="22">
        <v>11.367999999999999</v>
      </c>
    </row>
    <row r="33" spans="1:10" ht="13.5">
      <c r="A33" s="121"/>
      <c r="B33" s="54" t="s">
        <v>281</v>
      </c>
      <c r="C33" s="21">
        <v>7501</v>
      </c>
      <c r="D33" s="22">
        <v>8000</v>
      </c>
      <c r="E33" s="54">
        <v>4.55</v>
      </c>
      <c r="F33" s="54">
        <v>5.068</v>
      </c>
      <c r="G33" s="54">
        <v>5.32</v>
      </c>
      <c r="H33" s="54">
        <v>5.572</v>
      </c>
      <c r="I33" s="22">
        <v>6.082999999999999</v>
      </c>
      <c r="J33" s="22">
        <v>10.136</v>
      </c>
    </row>
    <row r="34" spans="1:10" ht="13.5">
      <c r="A34" s="121"/>
      <c r="B34" s="54" t="s">
        <v>282</v>
      </c>
      <c r="C34" s="21">
        <v>8001</v>
      </c>
      <c r="D34" s="22">
        <v>10000</v>
      </c>
      <c r="E34" s="54">
        <v>4.06</v>
      </c>
      <c r="F34" s="54">
        <v>4.563999999999999</v>
      </c>
      <c r="G34" s="54">
        <v>4.795</v>
      </c>
      <c r="H34" s="54">
        <v>5.018999999999999</v>
      </c>
      <c r="I34" s="22">
        <v>5.474</v>
      </c>
      <c r="J34" s="22">
        <v>9.127999999999998</v>
      </c>
    </row>
    <row r="35" spans="1:10" ht="13.5">
      <c r="A35" s="121"/>
      <c r="B35" s="54" t="s">
        <v>283</v>
      </c>
      <c r="C35" s="21">
        <v>10001</v>
      </c>
      <c r="D35" s="22">
        <v>12000</v>
      </c>
      <c r="E35" s="54">
        <v>3.71</v>
      </c>
      <c r="F35" s="54">
        <v>4.2</v>
      </c>
      <c r="G35" s="54">
        <v>4.41</v>
      </c>
      <c r="H35" s="54">
        <v>4.62</v>
      </c>
      <c r="I35" s="22">
        <v>5.04</v>
      </c>
      <c r="J35" s="22">
        <v>8.4</v>
      </c>
    </row>
    <row r="36" spans="1:10" ht="13.5">
      <c r="A36" s="121"/>
      <c r="B36" s="54" t="s">
        <v>284</v>
      </c>
      <c r="C36" s="21">
        <v>12001</v>
      </c>
      <c r="D36" s="22">
        <v>14000</v>
      </c>
      <c r="E36" s="54">
        <v>3.57</v>
      </c>
      <c r="F36" s="54">
        <v>3.983</v>
      </c>
      <c r="G36" s="54">
        <v>4.178999999999999</v>
      </c>
      <c r="H36" s="54">
        <v>4.382</v>
      </c>
      <c r="I36" s="22">
        <v>4.781</v>
      </c>
      <c r="J36" s="22">
        <v>7.966</v>
      </c>
    </row>
    <row r="37" spans="1:10" ht="13.5">
      <c r="A37" s="121"/>
      <c r="B37" s="54" t="s">
        <v>285</v>
      </c>
      <c r="C37" s="21">
        <v>14001</v>
      </c>
      <c r="D37" s="22">
        <v>16000</v>
      </c>
      <c r="E37" s="54">
        <v>3.08</v>
      </c>
      <c r="F37" s="54">
        <v>3.4789999999999996</v>
      </c>
      <c r="G37" s="54">
        <v>3.6539999999999995</v>
      </c>
      <c r="H37" s="54">
        <v>3.8289999999999997</v>
      </c>
      <c r="I37" s="22">
        <v>4.172</v>
      </c>
      <c r="J37" s="22">
        <v>6.957999999999999</v>
      </c>
    </row>
    <row r="38" spans="1:10" ht="13.5">
      <c r="A38" s="121"/>
      <c r="B38" s="54" t="s">
        <v>286</v>
      </c>
      <c r="C38" s="21">
        <v>16001</v>
      </c>
      <c r="D38" s="22">
        <v>20000</v>
      </c>
      <c r="E38" s="54">
        <v>2.59</v>
      </c>
      <c r="F38" s="54">
        <v>2.905</v>
      </c>
      <c r="G38" s="54">
        <v>3.052</v>
      </c>
      <c r="H38" s="54">
        <v>3.199</v>
      </c>
      <c r="I38" s="22">
        <v>3.486</v>
      </c>
      <c r="J38" s="22">
        <v>5.81</v>
      </c>
    </row>
    <row r="39" spans="1:10" ht="14.25" thickBot="1">
      <c r="A39" s="121"/>
      <c r="B39" s="54" t="s">
        <v>287</v>
      </c>
      <c r="C39" s="23">
        <v>20001</v>
      </c>
      <c r="D39" s="24"/>
      <c r="E39" s="70">
        <v>2.52</v>
      </c>
      <c r="F39" s="70">
        <v>2.828</v>
      </c>
      <c r="G39" s="70">
        <v>2.968</v>
      </c>
      <c r="H39" s="70">
        <v>3.108</v>
      </c>
      <c r="I39" s="24">
        <v>3.395</v>
      </c>
      <c r="J39" s="24">
        <v>5.656</v>
      </c>
    </row>
    <row r="40" spans="1:10" ht="13.5">
      <c r="A40" s="120" t="s">
        <v>163</v>
      </c>
      <c r="B40" s="69" t="s">
        <v>167</v>
      </c>
      <c r="C40" s="91"/>
      <c r="D40" s="85">
        <v>1540</v>
      </c>
      <c r="E40" s="72">
        <v>9.24</v>
      </c>
      <c r="F40" s="73">
        <v>10.43</v>
      </c>
      <c r="G40" s="73">
        <v>10.92</v>
      </c>
      <c r="H40" s="68">
        <v>11.48</v>
      </c>
      <c r="I40" s="69">
        <v>12.53</v>
      </c>
      <c r="J40" s="69">
        <v>20.86</v>
      </c>
    </row>
    <row r="41" spans="1:10" ht="13.5">
      <c r="A41" s="121"/>
      <c r="B41" s="22" t="s">
        <v>168</v>
      </c>
      <c r="C41" s="92">
        <v>1541</v>
      </c>
      <c r="D41" s="87">
        <v>1700</v>
      </c>
      <c r="E41" s="66">
        <v>8.54</v>
      </c>
      <c r="F41" s="71">
        <v>9.66</v>
      </c>
      <c r="G41" s="71">
        <v>10.15</v>
      </c>
      <c r="H41" s="54">
        <v>10.64</v>
      </c>
      <c r="I41" s="22">
        <v>11.62</v>
      </c>
      <c r="J41" s="22">
        <v>19.32</v>
      </c>
    </row>
    <row r="42" spans="1:10" ht="13.5">
      <c r="A42" s="121"/>
      <c r="B42" s="22" t="s">
        <v>169</v>
      </c>
      <c r="C42" s="93">
        <v>1701</v>
      </c>
      <c r="D42" s="87">
        <v>2125</v>
      </c>
      <c r="E42" s="66">
        <v>6.93</v>
      </c>
      <c r="F42" s="71">
        <v>7.84</v>
      </c>
      <c r="G42" s="71">
        <v>8.26</v>
      </c>
      <c r="H42" s="54">
        <v>8.61</v>
      </c>
      <c r="I42" s="22">
        <v>9.38</v>
      </c>
      <c r="J42" s="22">
        <v>15.68</v>
      </c>
    </row>
    <row r="43" spans="1:10" ht="13.5">
      <c r="A43" s="121"/>
      <c r="B43" s="22" t="s">
        <v>170</v>
      </c>
      <c r="C43" s="92">
        <v>2126</v>
      </c>
      <c r="D43" s="87">
        <v>2375</v>
      </c>
      <c r="E43" s="66">
        <v>6.37</v>
      </c>
      <c r="F43" s="71">
        <v>7.21</v>
      </c>
      <c r="G43" s="71">
        <v>7.56</v>
      </c>
      <c r="H43" s="54">
        <v>7.91</v>
      </c>
      <c r="I43" s="22">
        <v>8.68</v>
      </c>
      <c r="J43" s="22">
        <v>14.42</v>
      </c>
    </row>
    <row r="44" spans="1:10" ht="14.25" thickBot="1">
      <c r="A44" s="122"/>
      <c r="B44" s="24" t="s">
        <v>171</v>
      </c>
      <c r="C44" s="94">
        <v>2376</v>
      </c>
      <c r="D44" s="90"/>
      <c r="E44" s="74">
        <v>6.37</v>
      </c>
      <c r="F44" s="75">
        <v>7.21</v>
      </c>
      <c r="G44" s="75">
        <v>7.56</v>
      </c>
      <c r="H44" s="70">
        <v>7.91</v>
      </c>
      <c r="I44" s="24">
        <v>8.68</v>
      </c>
      <c r="J44" s="24">
        <v>14.42</v>
      </c>
    </row>
    <row r="45" spans="1:10" ht="13.5">
      <c r="A45" s="123" t="s">
        <v>164</v>
      </c>
      <c r="B45" s="96" t="s">
        <v>140</v>
      </c>
      <c r="C45" s="67"/>
      <c r="D45" s="69">
        <v>1700</v>
      </c>
      <c r="E45" s="68">
        <v>9.94</v>
      </c>
      <c r="F45" s="68">
        <v>10.57</v>
      </c>
      <c r="G45" s="68">
        <v>11.13</v>
      </c>
      <c r="H45" s="68">
        <v>11.62</v>
      </c>
      <c r="I45" s="69">
        <v>12.67</v>
      </c>
      <c r="J45" s="69">
        <v>21.14</v>
      </c>
    </row>
    <row r="46" spans="1:10" ht="13.5">
      <c r="A46" s="121"/>
      <c r="B46" s="96" t="s">
        <v>141</v>
      </c>
      <c r="C46" s="21">
        <v>1701</v>
      </c>
      <c r="D46" s="22">
        <v>2125</v>
      </c>
      <c r="E46" s="54">
        <v>8.26</v>
      </c>
      <c r="F46" s="54">
        <v>8.82</v>
      </c>
      <c r="G46" s="54">
        <v>9.24</v>
      </c>
      <c r="H46" s="54">
        <v>9.73</v>
      </c>
      <c r="I46" s="22">
        <v>10.57</v>
      </c>
      <c r="J46" s="22">
        <v>17.64</v>
      </c>
    </row>
    <row r="47" spans="1:10" ht="13.5">
      <c r="A47" s="121"/>
      <c r="B47" s="96" t="s">
        <v>142</v>
      </c>
      <c r="C47" s="21">
        <v>2126</v>
      </c>
      <c r="D47" s="22">
        <v>2375</v>
      </c>
      <c r="E47" s="54">
        <v>8.05</v>
      </c>
      <c r="F47" s="54">
        <v>8.61</v>
      </c>
      <c r="G47" s="54">
        <v>9.03</v>
      </c>
      <c r="H47" s="54">
        <v>9.45</v>
      </c>
      <c r="I47" s="22">
        <v>10.36</v>
      </c>
      <c r="J47" s="22">
        <v>17.22</v>
      </c>
    </row>
    <row r="48" spans="1:10" ht="13.5">
      <c r="A48" s="121"/>
      <c r="B48" s="96" t="s">
        <v>143</v>
      </c>
      <c r="C48" s="21">
        <v>2376</v>
      </c>
      <c r="D48" s="22">
        <v>2625</v>
      </c>
      <c r="E48" s="54">
        <v>7.07</v>
      </c>
      <c r="F48" s="54">
        <v>7.56</v>
      </c>
      <c r="G48" s="54">
        <v>7.91</v>
      </c>
      <c r="H48" s="54">
        <v>8.33</v>
      </c>
      <c r="I48" s="22">
        <v>9.1</v>
      </c>
      <c r="J48" s="22">
        <v>15.12</v>
      </c>
    </row>
    <row r="49" spans="1:10" ht="13.5">
      <c r="A49" s="121"/>
      <c r="B49" s="96" t="s">
        <v>144</v>
      </c>
      <c r="C49" s="21">
        <v>2626</v>
      </c>
      <c r="D49" s="22">
        <v>3500</v>
      </c>
      <c r="E49" s="54">
        <v>6.51</v>
      </c>
      <c r="F49" s="54">
        <v>6.93</v>
      </c>
      <c r="G49" s="54">
        <v>7.28</v>
      </c>
      <c r="H49" s="54">
        <v>7.63</v>
      </c>
      <c r="I49" s="22">
        <v>8.33</v>
      </c>
      <c r="J49" s="22">
        <v>13.86</v>
      </c>
    </row>
    <row r="50" spans="1:10" ht="13.5">
      <c r="A50" s="121"/>
      <c r="B50" s="96" t="s">
        <v>145</v>
      </c>
      <c r="C50" s="21">
        <v>3501</v>
      </c>
      <c r="D50" s="22">
        <v>6000</v>
      </c>
      <c r="E50" s="54">
        <v>5.6</v>
      </c>
      <c r="F50" s="54">
        <v>6.327999999999999</v>
      </c>
      <c r="G50" s="54">
        <v>6.643</v>
      </c>
      <c r="H50" s="54">
        <v>6.957999999999999</v>
      </c>
      <c r="I50" s="22">
        <v>7.595</v>
      </c>
      <c r="J50" s="22">
        <v>12.655999999999999</v>
      </c>
    </row>
    <row r="51" spans="1:10" ht="13.5">
      <c r="A51" s="121"/>
      <c r="B51" s="96" t="s">
        <v>146</v>
      </c>
      <c r="C51" s="21">
        <v>6001</v>
      </c>
      <c r="D51" s="22">
        <v>8000</v>
      </c>
      <c r="E51" s="54">
        <v>4.06</v>
      </c>
      <c r="F51" s="54">
        <v>4.563999999999999</v>
      </c>
      <c r="G51" s="54">
        <v>4.795</v>
      </c>
      <c r="H51" s="54">
        <v>5.018999999999999</v>
      </c>
      <c r="I51" s="22">
        <v>5.474</v>
      </c>
      <c r="J51" s="22">
        <v>9.127999999999998</v>
      </c>
    </row>
    <row r="52" spans="1:10" ht="13.5">
      <c r="A52" s="121"/>
      <c r="B52" s="96" t="s">
        <v>147</v>
      </c>
      <c r="C52" s="21">
        <v>8001</v>
      </c>
      <c r="D52" s="22">
        <v>10000</v>
      </c>
      <c r="E52" s="54">
        <v>3.92</v>
      </c>
      <c r="F52" s="54">
        <v>4.459</v>
      </c>
      <c r="G52" s="54">
        <v>4.683</v>
      </c>
      <c r="H52" s="54">
        <v>4.906999999999999</v>
      </c>
      <c r="I52" s="22">
        <v>5.348</v>
      </c>
      <c r="J52" s="22">
        <v>8.918</v>
      </c>
    </row>
    <row r="53" spans="1:10" ht="13.5">
      <c r="A53" s="121"/>
      <c r="B53" s="96" t="s">
        <v>148</v>
      </c>
      <c r="C53" s="21">
        <v>10001</v>
      </c>
      <c r="D53" s="22">
        <v>12000</v>
      </c>
      <c r="E53" s="54">
        <v>3.57</v>
      </c>
      <c r="F53" s="54">
        <v>3.99</v>
      </c>
      <c r="G53" s="54">
        <v>4.193</v>
      </c>
      <c r="H53" s="54">
        <v>4.388999999999999</v>
      </c>
      <c r="I53" s="22">
        <v>4.787999999999999</v>
      </c>
      <c r="J53" s="22">
        <v>7.98</v>
      </c>
    </row>
    <row r="54" spans="1:10" ht="13.5">
      <c r="A54" s="121"/>
      <c r="B54" s="96" t="s">
        <v>149</v>
      </c>
      <c r="C54" s="21">
        <v>12001</v>
      </c>
      <c r="D54" s="22">
        <v>14000</v>
      </c>
      <c r="E54" s="54">
        <v>3.22</v>
      </c>
      <c r="F54" s="54">
        <v>3.647</v>
      </c>
      <c r="G54" s="54">
        <v>3.8289999999999997</v>
      </c>
      <c r="H54" s="54">
        <v>4.011</v>
      </c>
      <c r="I54" s="22">
        <v>4.375</v>
      </c>
      <c r="J54" s="22">
        <v>7.294</v>
      </c>
    </row>
    <row r="55" spans="1:10" ht="13.5">
      <c r="A55" s="121"/>
      <c r="B55" s="96" t="s">
        <v>150</v>
      </c>
      <c r="C55" s="21">
        <v>14001</v>
      </c>
      <c r="D55" s="22">
        <v>16000</v>
      </c>
      <c r="E55" s="54">
        <v>2.52</v>
      </c>
      <c r="F55" s="54">
        <v>2.8419999999999996</v>
      </c>
      <c r="G55" s="54">
        <v>2.9819999999999998</v>
      </c>
      <c r="H55" s="54">
        <v>3.1289999999999996</v>
      </c>
      <c r="I55" s="22">
        <v>3.409</v>
      </c>
      <c r="J55" s="22">
        <v>5.683999999999999</v>
      </c>
    </row>
    <row r="56" spans="1:10" ht="14.25" thickBot="1">
      <c r="A56" s="122"/>
      <c r="B56" s="96" t="s">
        <v>151</v>
      </c>
      <c r="C56" s="23">
        <v>16001</v>
      </c>
      <c r="D56" s="24"/>
      <c r="E56" s="70">
        <v>2.24</v>
      </c>
      <c r="F56" s="70">
        <v>2.4989999999999997</v>
      </c>
      <c r="G56" s="70">
        <v>2.625</v>
      </c>
      <c r="H56" s="70">
        <v>2.751</v>
      </c>
      <c r="I56" s="24">
        <v>2.996</v>
      </c>
      <c r="J56" s="24">
        <v>4.997999999999999</v>
      </c>
    </row>
    <row r="57" spans="1:10" ht="13.5">
      <c r="A57" s="67" t="s">
        <v>165</v>
      </c>
      <c r="B57" s="69" t="s">
        <v>158</v>
      </c>
      <c r="C57" s="67"/>
      <c r="D57" s="69"/>
      <c r="E57" s="68">
        <v>10.92</v>
      </c>
      <c r="F57" s="68">
        <v>12.53</v>
      </c>
      <c r="G57" s="68">
        <v>13.16</v>
      </c>
      <c r="H57" s="68">
        <v>13.79</v>
      </c>
      <c r="I57" s="68">
        <v>15.05</v>
      </c>
      <c r="J57" s="69">
        <v>25.06</v>
      </c>
    </row>
    <row r="58" spans="1:10" ht="14.25" thickBot="1">
      <c r="A58" s="23" t="s">
        <v>166</v>
      </c>
      <c r="B58" s="24" t="s">
        <v>159</v>
      </c>
      <c r="C58" s="23"/>
      <c r="D58" s="24"/>
      <c r="E58" s="70">
        <v>9.24</v>
      </c>
      <c r="F58" s="70">
        <v>10.43</v>
      </c>
      <c r="G58" s="70">
        <v>10.92</v>
      </c>
      <c r="H58" s="70">
        <v>11.48</v>
      </c>
      <c r="I58" s="70">
        <v>12.53</v>
      </c>
      <c r="J58" s="24">
        <v>20.86</v>
      </c>
    </row>
    <row r="59" spans="5:10" ht="13.5">
      <c r="E59" s="95">
        <v>1</v>
      </c>
      <c r="F59" s="95">
        <v>2</v>
      </c>
      <c r="G59" s="95">
        <v>3</v>
      </c>
      <c r="H59" s="95">
        <v>4</v>
      </c>
      <c r="I59" s="95">
        <v>5</v>
      </c>
      <c r="J59" s="95">
        <v>6</v>
      </c>
    </row>
  </sheetData>
  <sheetProtection/>
  <mergeCells count="13">
    <mergeCell ref="I1:I2"/>
    <mergeCell ref="A19:A23"/>
    <mergeCell ref="F1:F2"/>
    <mergeCell ref="J1:J2"/>
    <mergeCell ref="G1:G2"/>
    <mergeCell ref="H1:H2"/>
    <mergeCell ref="A40:A44"/>
    <mergeCell ref="A45:A56"/>
    <mergeCell ref="A24:A39"/>
    <mergeCell ref="E1:E2"/>
    <mergeCell ref="C1:D1"/>
    <mergeCell ref="A3:A11"/>
    <mergeCell ref="A12:A1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40"/>
  <sheetViews>
    <sheetView tabSelected="1" zoomScalePageLayoutView="0" workbookViewId="0" topLeftCell="A22">
      <selection activeCell="A13" sqref="A13"/>
    </sheetView>
  </sheetViews>
  <sheetFormatPr defaultColWidth="9.00390625" defaultRowHeight="13.5"/>
  <cols>
    <col min="1" max="1" width="15.375" style="0" customWidth="1"/>
    <col min="2" max="2" width="69.25390625" style="0" customWidth="1"/>
  </cols>
  <sheetData>
    <row r="2" spans="1:2" ht="17.25">
      <c r="A2" s="136" t="s">
        <v>126</v>
      </c>
      <c r="B2" s="136"/>
    </row>
    <row r="3" ht="14.25">
      <c r="A3" s="107"/>
    </row>
    <row r="4" spans="1:2" ht="40.5" customHeight="1">
      <c r="A4" s="137" t="s">
        <v>127</v>
      </c>
      <c r="B4" s="137"/>
    </row>
    <row r="5" ht="14.25">
      <c r="A5" s="107"/>
    </row>
    <row r="6" ht="13.5">
      <c r="A6" s="108" t="s">
        <v>128</v>
      </c>
    </row>
    <row r="7" ht="14.25">
      <c r="A7" s="107"/>
    </row>
    <row r="8" ht="14.25">
      <c r="A8" s="107"/>
    </row>
    <row r="9" spans="1:2" ht="27" customHeight="1">
      <c r="A9" s="135" t="s">
        <v>129</v>
      </c>
      <c r="B9" s="135"/>
    </row>
    <row r="10" ht="13.5">
      <c r="A10" s="108" t="s">
        <v>125</v>
      </c>
    </row>
    <row r="11" spans="1:2" ht="41.25" customHeight="1">
      <c r="A11" s="135" t="s">
        <v>294</v>
      </c>
      <c r="B11" s="135"/>
    </row>
    <row r="12" spans="1:2" ht="13.5">
      <c r="A12" s="135" t="s">
        <v>130</v>
      </c>
      <c r="B12" s="135"/>
    </row>
    <row r="13" ht="14.25">
      <c r="A13" s="107"/>
    </row>
    <row r="14" ht="13.5">
      <c r="A14" s="108" t="s">
        <v>131</v>
      </c>
    </row>
    <row r="15" spans="1:2" ht="27" customHeight="1">
      <c r="A15" s="135" t="s">
        <v>132</v>
      </c>
      <c r="B15" s="135"/>
    </row>
    <row r="16" ht="15" thickBot="1">
      <c r="A16" s="107"/>
    </row>
    <row r="17" spans="1:2" ht="14.25">
      <c r="A17" s="109"/>
      <c r="B17" s="110"/>
    </row>
    <row r="18" spans="1:2" ht="14.25">
      <c r="A18" s="111"/>
      <c r="B18" s="112"/>
    </row>
    <row r="19" spans="1:2" ht="13.5">
      <c r="A19" s="113" t="s">
        <v>133</v>
      </c>
      <c r="B19" s="114"/>
    </row>
    <row r="20" spans="1:2" ht="14.25">
      <c r="A20" s="111"/>
      <c r="B20" s="114" t="s">
        <v>134</v>
      </c>
    </row>
    <row r="21" spans="1:2" ht="15" thickBot="1">
      <c r="A21" s="115"/>
      <c r="B21" s="116" t="s">
        <v>134</v>
      </c>
    </row>
    <row r="22" spans="1:2" ht="14.25">
      <c r="A22" s="111"/>
      <c r="B22" s="132"/>
    </row>
    <row r="23" spans="1:2" ht="14.25">
      <c r="A23" s="111"/>
      <c r="B23" s="133"/>
    </row>
    <row r="24" spans="1:2" ht="13.5">
      <c r="A24" s="113" t="s">
        <v>135</v>
      </c>
      <c r="B24" s="133"/>
    </row>
    <row r="25" spans="1:2" ht="14.25">
      <c r="A25" s="111"/>
      <c r="B25" s="133"/>
    </row>
    <row r="26" spans="1:2" ht="15" thickBot="1">
      <c r="A26" s="115"/>
      <c r="B26" s="134"/>
    </row>
    <row r="27" spans="1:2" ht="14.25">
      <c r="A27" s="111"/>
      <c r="B27" s="132"/>
    </row>
    <row r="28" spans="1:2" ht="14.25">
      <c r="A28" s="111"/>
      <c r="B28" s="133"/>
    </row>
    <row r="29" spans="1:2" ht="13.5">
      <c r="A29" s="113" t="s">
        <v>136</v>
      </c>
      <c r="B29" s="133"/>
    </row>
    <row r="30" spans="1:2" ht="14.25">
      <c r="A30" s="111"/>
      <c r="B30" s="133"/>
    </row>
    <row r="31" spans="1:2" ht="15" thickBot="1">
      <c r="A31" s="115"/>
      <c r="B31" s="134"/>
    </row>
    <row r="32" spans="1:2" ht="14.25">
      <c r="A32" s="111"/>
      <c r="B32" s="112"/>
    </row>
    <row r="33" spans="1:2" ht="13.5">
      <c r="A33" s="113" t="s">
        <v>137</v>
      </c>
      <c r="B33" s="114" t="s">
        <v>138</v>
      </c>
    </row>
    <row r="34" spans="1:2" ht="15" thickBot="1">
      <c r="A34" s="117"/>
      <c r="B34" s="118"/>
    </row>
    <row r="35" spans="1:2" ht="14.25">
      <c r="A35" s="111"/>
      <c r="B35" s="132"/>
    </row>
    <row r="36" spans="1:2" ht="14.25">
      <c r="A36" s="111"/>
      <c r="B36" s="133"/>
    </row>
    <row r="37" spans="1:2" ht="13.5">
      <c r="A37" s="113" t="s">
        <v>139</v>
      </c>
      <c r="B37" s="133"/>
    </row>
    <row r="38" spans="1:2" ht="14.25">
      <c r="A38" s="111"/>
      <c r="B38" s="133"/>
    </row>
    <row r="39" spans="1:2" ht="15" thickBot="1">
      <c r="A39" s="115"/>
      <c r="B39" s="134"/>
    </row>
    <row r="40" ht="14.25">
      <c r="A40" s="119"/>
    </row>
  </sheetData>
  <sheetProtection/>
  <mergeCells count="9">
    <mergeCell ref="B35:B39"/>
    <mergeCell ref="A12:B12"/>
    <mergeCell ref="A15:B15"/>
    <mergeCell ref="B22:B26"/>
    <mergeCell ref="B27:B31"/>
    <mergeCell ref="A2:B2"/>
    <mergeCell ref="A4:B4"/>
    <mergeCell ref="A9:B9"/>
    <mergeCell ref="A11:B1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2:S48"/>
  <sheetViews>
    <sheetView zoomScale="75" zoomScaleNormal="75" zoomScalePageLayoutView="0" workbookViewId="0" topLeftCell="A1">
      <selection activeCell="A1" sqref="A1"/>
    </sheetView>
  </sheetViews>
  <sheetFormatPr defaultColWidth="11.75390625" defaultRowHeight="13.5"/>
  <cols>
    <col min="1" max="1" width="10.75390625" style="12" customWidth="1"/>
    <col min="2" max="6" width="15.125" style="12" customWidth="1"/>
    <col min="7" max="7" width="9.125" style="12" customWidth="1"/>
    <col min="8" max="8" width="12.125" style="12" customWidth="1"/>
    <col min="9" max="13" width="9.125" style="12" customWidth="1"/>
    <col min="14" max="16384" width="11.75390625" style="12" customWidth="1"/>
  </cols>
  <sheetData>
    <row r="2" ht="13.5">
      <c r="A2" s="12" t="s">
        <v>44</v>
      </c>
    </row>
    <row r="3" spans="1:12" ht="49.5" customHeight="1" thickBot="1">
      <c r="A3" s="28"/>
      <c r="B3" s="55" t="s">
        <v>52</v>
      </c>
      <c r="C3" s="55" t="s">
        <v>42</v>
      </c>
      <c r="D3" s="55" t="s">
        <v>43</v>
      </c>
      <c r="E3" s="56" t="s">
        <v>45</v>
      </c>
      <c r="F3" s="56" t="s">
        <v>46</v>
      </c>
      <c r="H3" s="28"/>
      <c r="I3" s="61" t="s">
        <v>53</v>
      </c>
      <c r="J3" s="61" t="s">
        <v>54</v>
      </c>
      <c r="L3" s="12" t="s">
        <v>108</v>
      </c>
    </row>
    <row r="4" spans="1:18" ht="40.5" customHeight="1">
      <c r="A4" s="57" t="s">
        <v>14</v>
      </c>
      <c r="B4" s="58"/>
      <c r="C4" s="59" t="str">
        <f>IF(ISERROR(I4)=TRUE,"-",(J4-I4)/J4*100)</f>
        <v>-</v>
      </c>
      <c r="D4" s="58"/>
      <c r="E4" s="59" t="str">
        <f>C4</f>
        <v>-</v>
      </c>
      <c r="F4" s="60">
        <f>(B4+D4)/2</f>
        <v>0</v>
      </c>
      <c r="H4" s="62" t="s">
        <v>14</v>
      </c>
      <c r="I4" s="32" t="e">
        <f>SUMIF(#REF!,K4,#REF!)/SUMIF(#REF!,K4,#REF!)</f>
        <v>#REF!</v>
      </c>
      <c r="J4" s="106">
        <v>0.132</v>
      </c>
      <c r="K4" s="15" t="s">
        <v>55</v>
      </c>
      <c r="L4" s="15" t="e">
        <f>SUMIF(#REF!,K4,#REF!)</f>
        <v>#REF!</v>
      </c>
      <c r="M4" s="15"/>
      <c r="N4" s="15"/>
      <c r="O4" s="14"/>
      <c r="P4" s="14"/>
      <c r="Q4" s="16"/>
      <c r="R4" s="16"/>
    </row>
    <row r="5" spans="1:18" ht="40.5" customHeight="1">
      <c r="A5" s="30" t="s">
        <v>102</v>
      </c>
      <c r="B5" s="38"/>
      <c r="C5" s="39" t="str">
        <f>IF(ISERROR(I5)=TRUE,"-",(J5-I5)/J5*100)</f>
        <v>-</v>
      </c>
      <c r="D5" s="38"/>
      <c r="E5" s="39" t="str">
        <f>C5</f>
        <v>-</v>
      </c>
      <c r="F5" s="40">
        <f>(B5+D5)/2</f>
        <v>0</v>
      </c>
      <c r="H5" s="30" t="s">
        <v>102</v>
      </c>
      <c r="I5" s="1" t="e">
        <f>SUMIF(#REF!,K5,#REF!)/SUMIF(#REF!,K5,#REF!)</f>
        <v>#REF!</v>
      </c>
      <c r="J5" s="104">
        <v>0.144</v>
      </c>
      <c r="K5" s="15">
        <v>1</v>
      </c>
      <c r="L5" s="15" t="e">
        <f>SUMIF(#REF!,K5,#REF!)</f>
        <v>#REF!</v>
      </c>
      <c r="M5" s="15"/>
      <c r="N5" s="15"/>
      <c r="O5" s="14"/>
      <c r="P5" s="14"/>
      <c r="Q5" s="16"/>
      <c r="R5" s="16"/>
    </row>
    <row r="6" spans="1:18" ht="40.5" customHeight="1">
      <c r="A6" s="30" t="s">
        <v>103</v>
      </c>
      <c r="B6" s="38"/>
      <c r="C6" s="39" t="str">
        <f>IF(ISERROR(I6)=TRUE,"-",(J6-I6)/J6*100)</f>
        <v>-</v>
      </c>
      <c r="D6" s="38"/>
      <c r="E6" s="39" t="str">
        <f>C6</f>
        <v>-</v>
      </c>
      <c r="F6" s="40">
        <f>(B6+D6)/2</f>
        <v>0</v>
      </c>
      <c r="H6" s="30" t="s">
        <v>103</v>
      </c>
      <c r="I6" s="1" t="e">
        <f>SUMIF(#REF!,K6,#REF!)/SUMIF(#REF!,K6,#REF!)</f>
        <v>#REF!</v>
      </c>
      <c r="J6" s="104">
        <v>0.539</v>
      </c>
      <c r="K6" s="15">
        <v>2</v>
      </c>
      <c r="L6" s="15" t="e">
        <f>SUMIF(#REF!,K6,#REF!)</f>
        <v>#REF!</v>
      </c>
      <c r="M6" s="15"/>
      <c r="N6" s="15"/>
      <c r="O6" s="14"/>
      <c r="P6" s="14"/>
      <c r="Q6" s="16"/>
      <c r="R6" s="16"/>
    </row>
    <row r="7" spans="1:18" ht="40.5" customHeight="1">
      <c r="A7" s="30" t="s">
        <v>104</v>
      </c>
      <c r="B7" s="38"/>
      <c r="C7" s="39" t="str">
        <f aca="true" t="shared" si="0" ref="C7:C20">IF(ISERROR(I7)=TRUE,"-",(J7-I7)/J7*100)</f>
        <v>-</v>
      </c>
      <c r="D7" s="38"/>
      <c r="E7" s="39" t="str">
        <f>C7</f>
        <v>-</v>
      </c>
      <c r="F7" s="40">
        <f>(B7+D7)/2</f>
        <v>0</v>
      </c>
      <c r="H7" s="30" t="s">
        <v>104</v>
      </c>
      <c r="I7" s="1" t="e">
        <f>SUMIF(#REF!,K7,#REF!)/SUMIF(#REF!,K7,#REF!)</f>
        <v>#REF!</v>
      </c>
      <c r="J7" s="104">
        <v>0.752</v>
      </c>
      <c r="K7" s="15">
        <v>3</v>
      </c>
      <c r="L7" s="15" t="e">
        <f>SUMIF(#REF!,K7,#REF!)</f>
        <v>#REF!</v>
      </c>
      <c r="M7" s="15"/>
      <c r="N7" s="15"/>
      <c r="O7" s="14"/>
      <c r="P7" s="14"/>
      <c r="Q7" s="16"/>
      <c r="R7" s="16"/>
    </row>
    <row r="8" spans="1:18" ht="40.5" customHeight="1" thickBot="1">
      <c r="A8" s="31" t="s">
        <v>105</v>
      </c>
      <c r="B8" s="41"/>
      <c r="C8" s="42" t="str">
        <f>IF(ISERROR(I8)=TRUE,"-",(J8-I8)/J8*100)</f>
        <v>-</v>
      </c>
      <c r="D8" s="41"/>
      <c r="E8" s="42" t="str">
        <f>C8</f>
        <v>-</v>
      </c>
      <c r="F8" s="43">
        <f>(B8+D8)/2</f>
        <v>0</v>
      </c>
      <c r="H8" s="31" t="s">
        <v>105</v>
      </c>
      <c r="I8" s="33" t="e">
        <f>SUMIF(#REF!,K8,#REF!)/SUMIF(#REF!,K8,#REF!)</f>
        <v>#REF!</v>
      </c>
      <c r="J8" s="100">
        <v>2.7</v>
      </c>
      <c r="K8" s="15">
        <v>4</v>
      </c>
      <c r="L8" s="15" t="e">
        <f>SUMIF(#REF!,K8,#REF!)</f>
        <v>#REF!</v>
      </c>
      <c r="M8" s="15"/>
      <c r="N8" s="15"/>
      <c r="O8" s="14"/>
      <c r="P8" s="14"/>
      <c r="Q8" s="16"/>
      <c r="R8" s="16"/>
    </row>
    <row r="9" spans="1:19" ht="40.5" customHeight="1">
      <c r="A9" s="29" t="s">
        <v>58</v>
      </c>
      <c r="B9" s="44"/>
      <c r="C9" s="45" t="str">
        <f t="shared" si="0"/>
        <v>-</v>
      </c>
      <c r="D9" s="44"/>
      <c r="E9" s="45" t="str">
        <f aca="true" t="shared" si="1" ref="E9:E14">C9</f>
        <v>-</v>
      </c>
      <c r="F9" s="45">
        <f aca="true" t="shared" si="2" ref="F9:F14">(B9+D9)/2</f>
        <v>0</v>
      </c>
      <c r="G9" s="13"/>
      <c r="H9" s="29" t="s">
        <v>58</v>
      </c>
      <c r="I9" s="20" t="e">
        <f>SUMIF(#REF!,K9,#REF!)/COUNTIF(#REF!,K9)</f>
        <v>#REF!</v>
      </c>
      <c r="J9" s="105">
        <v>0.142</v>
      </c>
      <c r="K9" s="14" t="s">
        <v>59</v>
      </c>
      <c r="L9" s="15" t="e">
        <f>COUNTIF(#REF!,K9)</f>
        <v>#REF!</v>
      </c>
      <c r="M9" s="15"/>
      <c r="N9" s="15"/>
      <c r="O9" s="15"/>
      <c r="P9" s="14"/>
      <c r="Q9" s="14"/>
      <c r="R9" s="16"/>
      <c r="S9" s="16"/>
    </row>
    <row r="10" spans="1:19" ht="40.5" customHeight="1">
      <c r="A10" s="11" t="s">
        <v>82</v>
      </c>
      <c r="B10" s="38"/>
      <c r="C10" s="39" t="str">
        <f t="shared" si="0"/>
        <v>-</v>
      </c>
      <c r="D10" s="38"/>
      <c r="E10" s="39" t="str">
        <f t="shared" si="1"/>
        <v>-</v>
      </c>
      <c r="F10" s="39">
        <f t="shared" si="2"/>
        <v>0</v>
      </c>
      <c r="G10" s="13"/>
      <c r="H10" s="11" t="s">
        <v>82</v>
      </c>
      <c r="I10" s="1" t="e">
        <f>SUMIF(#REF!,K10,#REF!)/COUNTIF(#REF!,K10)</f>
        <v>#REF!</v>
      </c>
      <c r="J10" s="101">
        <v>0.537</v>
      </c>
      <c r="K10" s="14" t="s">
        <v>57</v>
      </c>
      <c r="L10" s="15" t="e">
        <f>COUNTIF(#REF!,K10)</f>
        <v>#REF!</v>
      </c>
      <c r="M10" s="15"/>
      <c r="N10" s="15"/>
      <c r="O10" s="15"/>
      <c r="P10" s="14"/>
      <c r="Q10" s="14"/>
      <c r="R10" s="16"/>
      <c r="S10" s="16"/>
    </row>
    <row r="11" spans="1:19" ht="40.5" customHeight="1">
      <c r="A11" s="11" t="s">
        <v>83</v>
      </c>
      <c r="B11" s="38"/>
      <c r="C11" s="39" t="str">
        <f t="shared" si="0"/>
        <v>-</v>
      </c>
      <c r="D11" s="38"/>
      <c r="E11" s="39" t="str">
        <f t="shared" si="1"/>
        <v>-</v>
      </c>
      <c r="F11" s="39">
        <f t="shared" si="2"/>
        <v>0</v>
      </c>
      <c r="G11" s="13"/>
      <c r="H11" s="11" t="s">
        <v>83</v>
      </c>
      <c r="I11" s="1" t="e">
        <f>SUMIF(#REF!,K11,#REF!)/COUNTIF(#REF!,K11)</f>
        <v>#REF!</v>
      </c>
      <c r="J11" s="101">
        <v>0.743</v>
      </c>
      <c r="K11" s="14" t="s">
        <v>80</v>
      </c>
      <c r="L11" s="15" t="e">
        <f>COUNTIF(#REF!,K11)</f>
        <v>#REF!</v>
      </c>
      <c r="M11" s="15"/>
      <c r="N11" s="15"/>
      <c r="O11" s="15"/>
      <c r="P11" s="14"/>
      <c r="Q11" s="14"/>
      <c r="R11" s="16"/>
      <c r="S11" s="16"/>
    </row>
    <row r="12" spans="1:19" ht="40.5" customHeight="1">
      <c r="A12" s="11" t="s">
        <v>84</v>
      </c>
      <c r="B12" s="38"/>
      <c r="C12" s="39" t="str">
        <f t="shared" si="0"/>
        <v>-</v>
      </c>
      <c r="D12" s="38"/>
      <c r="E12" s="39" t="str">
        <f t="shared" si="1"/>
        <v>-</v>
      </c>
      <c r="F12" s="39">
        <f t="shared" si="2"/>
        <v>0</v>
      </c>
      <c r="G12" s="13"/>
      <c r="H12" s="11" t="s">
        <v>84</v>
      </c>
      <c r="I12" s="1" t="e">
        <f>SUMIF(#REF!,K12,#REF!)/COUNTIF(#REF!,K12)</f>
        <v>#REF!</v>
      </c>
      <c r="J12" s="101">
        <v>1.91</v>
      </c>
      <c r="K12" s="14" t="s">
        <v>81</v>
      </c>
      <c r="L12" s="15" t="e">
        <f>COUNTIF(#REF!,K12)</f>
        <v>#REF!</v>
      </c>
      <c r="M12" s="15"/>
      <c r="N12" s="15"/>
      <c r="O12" s="15"/>
      <c r="P12" s="14"/>
      <c r="Q12" s="14"/>
      <c r="R12" s="16"/>
      <c r="S12" s="16"/>
    </row>
    <row r="13" spans="1:19" ht="40.5" customHeight="1">
      <c r="A13" s="11" t="s">
        <v>85</v>
      </c>
      <c r="B13" s="38"/>
      <c r="C13" s="39" t="str">
        <f t="shared" si="0"/>
        <v>-</v>
      </c>
      <c r="D13" s="38"/>
      <c r="E13" s="39" t="str">
        <f t="shared" si="1"/>
        <v>-</v>
      </c>
      <c r="F13" s="39">
        <f t="shared" si="2"/>
        <v>0</v>
      </c>
      <c r="G13" s="13"/>
      <c r="H13" s="11" t="s">
        <v>85</v>
      </c>
      <c r="I13" s="1" t="e">
        <f>SUMIF(#REF!,K13,#REF!)/COUNTIF(#REF!,K13)</f>
        <v>#REF!</v>
      </c>
      <c r="J13" s="101">
        <v>0.296</v>
      </c>
      <c r="K13" s="12" t="s">
        <v>89</v>
      </c>
      <c r="L13" s="15" t="e">
        <f>COUNTIF(#REF!,K13)</f>
        <v>#REF!</v>
      </c>
      <c r="M13" s="15"/>
      <c r="N13" s="15"/>
      <c r="O13" s="15"/>
      <c r="P13" s="14"/>
      <c r="Q13" s="14"/>
      <c r="R13" s="16"/>
      <c r="S13" s="16"/>
    </row>
    <row r="14" spans="1:19" ht="40.5" customHeight="1">
      <c r="A14" s="11" t="s">
        <v>87</v>
      </c>
      <c r="B14" s="38"/>
      <c r="C14" s="39" t="str">
        <f t="shared" si="0"/>
        <v>-</v>
      </c>
      <c r="D14" s="38"/>
      <c r="E14" s="39" t="str">
        <f t="shared" si="1"/>
        <v>-</v>
      </c>
      <c r="F14" s="39">
        <f t="shared" si="2"/>
        <v>0</v>
      </c>
      <c r="G14" s="13"/>
      <c r="H14" s="11" t="s">
        <v>87</v>
      </c>
      <c r="I14" s="1" t="e">
        <f>SUMIF(#REF!,K14,#REF!)/COUNTIF(#REF!,K14)</f>
        <v>#REF!</v>
      </c>
      <c r="J14" s="101">
        <v>0.628</v>
      </c>
      <c r="K14" s="12" t="s">
        <v>90</v>
      </c>
      <c r="L14" s="15" t="e">
        <f>COUNTIF(#REF!,K14)</f>
        <v>#REF!</v>
      </c>
      <c r="M14" s="15"/>
      <c r="N14" s="15"/>
      <c r="O14" s="15"/>
      <c r="P14" s="14"/>
      <c r="Q14" s="14"/>
      <c r="R14" s="16"/>
      <c r="S14" s="16"/>
    </row>
    <row r="15" spans="1:17" s="16" customFormat="1" ht="40.5" customHeight="1">
      <c r="A15" s="11" t="s">
        <v>86</v>
      </c>
      <c r="B15" s="38"/>
      <c r="C15" s="39" t="str">
        <f t="shared" si="0"/>
        <v>-</v>
      </c>
      <c r="D15" s="46"/>
      <c r="E15" s="39" t="str">
        <f aca="true" t="shared" si="3" ref="E15:E21">C15</f>
        <v>-</v>
      </c>
      <c r="F15" s="39">
        <f aca="true" t="shared" si="4" ref="F15:F21">(B15+D15)/2</f>
        <v>0</v>
      </c>
      <c r="G15" s="17"/>
      <c r="H15" s="11" t="s">
        <v>86</v>
      </c>
      <c r="I15" s="1" t="e">
        <f>SUMIF(#REF!,K15,#REF!)/COUNTIF(#REF!,K15)</f>
        <v>#REF!</v>
      </c>
      <c r="J15" s="101">
        <v>0.79</v>
      </c>
      <c r="K15" s="12" t="s">
        <v>91</v>
      </c>
      <c r="L15" s="15" t="e">
        <f>COUNTIF(#REF!,K15)</f>
        <v>#REF!</v>
      </c>
      <c r="M15" s="15"/>
      <c r="N15" s="15"/>
      <c r="O15" s="15"/>
      <c r="P15" s="14"/>
      <c r="Q15" s="14"/>
    </row>
    <row r="16" spans="1:12" ht="40.5" customHeight="1">
      <c r="A16" s="11" t="s">
        <v>88</v>
      </c>
      <c r="B16" s="46"/>
      <c r="C16" s="39" t="str">
        <f t="shared" si="0"/>
        <v>-</v>
      </c>
      <c r="D16" s="38"/>
      <c r="E16" s="39" t="str">
        <f t="shared" si="3"/>
        <v>-</v>
      </c>
      <c r="F16" s="39">
        <f t="shared" si="4"/>
        <v>0</v>
      </c>
      <c r="H16" s="11" t="s">
        <v>88</v>
      </c>
      <c r="I16" s="1" t="e">
        <f>SUMIF(#REF!,K16,#REF!)/COUNTIF(#REF!,K16)</f>
        <v>#REF!</v>
      </c>
      <c r="J16" s="101">
        <v>2.94</v>
      </c>
      <c r="K16" s="12" t="s">
        <v>92</v>
      </c>
      <c r="L16" s="15" t="e">
        <f>COUNTIF(#REF!,K16)</f>
        <v>#REF!</v>
      </c>
    </row>
    <row r="17" spans="1:12" ht="40.5" customHeight="1">
      <c r="A17" s="11" t="s">
        <v>93</v>
      </c>
      <c r="B17" s="47"/>
      <c r="C17" s="39" t="str">
        <f t="shared" si="0"/>
        <v>-</v>
      </c>
      <c r="D17" s="34"/>
      <c r="E17" s="39" t="str">
        <f t="shared" si="3"/>
        <v>-</v>
      </c>
      <c r="F17" s="39">
        <f t="shared" si="4"/>
        <v>0</v>
      </c>
      <c r="H17" s="11" t="s">
        <v>93</v>
      </c>
      <c r="I17" s="1" t="e">
        <f>SUMIF(#REF!,K17,#REF!)/COUNTIF(#REF!,K17)</f>
        <v>#REF!</v>
      </c>
      <c r="J17" s="101">
        <v>0.06</v>
      </c>
      <c r="K17" s="12" t="s">
        <v>98</v>
      </c>
      <c r="L17" s="15" t="e">
        <f>COUNTIF(#REF!,K17)</f>
        <v>#REF!</v>
      </c>
    </row>
    <row r="18" spans="1:12" ht="40.5" customHeight="1">
      <c r="A18" s="11" t="s">
        <v>95</v>
      </c>
      <c r="B18" s="47"/>
      <c r="C18" s="39" t="str">
        <f t="shared" si="0"/>
        <v>-</v>
      </c>
      <c r="D18" s="34"/>
      <c r="E18" s="39" t="str">
        <f t="shared" si="3"/>
        <v>-</v>
      </c>
      <c r="F18" s="39">
        <f t="shared" si="4"/>
        <v>0</v>
      </c>
      <c r="H18" s="11" t="s">
        <v>95</v>
      </c>
      <c r="I18" s="1" t="e">
        <f>SUMIF(#REF!,K18,#REF!)/COUNTIF(#REF!,K18)</f>
        <v>#REF!</v>
      </c>
      <c r="J18" s="101">
        <v>0.34</v>
      </c>
      <c r="K18" s="12" t="s">
        <v>99</v>
      </c>
      <c r="L18" s="15" t="e">
        <f>COUNTIF(#REF!,K18)</f>
        <v>#REF!</v>
      </c>
    </row>
    <row r="19" spans="1:12" ht="40.5" customHeight="1">
      <c r="A19" s="11" t="s">
        <v>96</v>
      </c>
      <c r="B19" s="47"/>
      <c r="C19" s="39" t="str">
        <f t="shared" si="0"/>
        <v>-</v>
      </c>
      <c r="D19" s="34"/>
      <c r="E19" s="39" t="str">
        <f t="shared" si="3"/>
        <v>-</v>
      </c>
      <c r="F19" s="39">
        <f t="shared" si="4"/>
        <v>0</v>
      </c>
      <c r="H19" s="11" t="s">
        <v>96</v>
      </c>
      <c r="I19" s="1" t="e">
        <f>SUMIF(#REF!,K19,#REF!)/COUNTIF(#REF!,K19)</f>
        <v>#REF!</v>
      </c>
      <c r="J19" s="101">
        <v>0.842</v>
      </c>
      <c r="K19" s="12" t="s">
        <v>100</v>
      </c>
      <c r="L19" s="15" t="e">
        <f>COUNTIF(#REF!,K19)</f>
        <v>#REF!</v>
      </c>
    </row>
    <row r="20" spans="1:12" ht="40.5" customHeight="1" thickBot="1">
      <c r="A20" s="27" t="s">
        <v>97</v>
      </c>
      <c r="B20" s="48"/>
      <c r="C20" s="49" t="str">
        <f t="shared" si="0"/>
        <v>-</v>
      </c>
      <c r="D20" s="48"/>
      <c r="E20" s="49" t="str">
        <f t="shared" si="3"/>
        <v>-</v>
      </c>
      <c r="F20" s="49">
        <f t="shared" si="4"/>
        <v>0</v>
      </c>
      <c r="H20" s="27" t="s">
        <v>97</v>
      </c>
      <c r="I20" s="18" t="e">
        <f>SUMIF(#REF!,K20,#REF!)/COUNTIF(#REF!,K20)</f>
        <v>#REF!</v>
      </c>
      <c r="J20" s="102">
        <v>2.96</v>
      </c>
      <c r="K20" s="12" t="s">
        <v>101</v>
      </c>
      <c r="L20" s="15" t="e">
        <f>COUNTIF(#REF!,K20)</f>
        <v>#REF!</v>
      </c>
    </row>
    <row r="21" spans="1:12" ht="31.5" customHeight="1" thickTop="1">
      <c r="A21" s="19" t="s">
        <v>231</v>
      </c>
      <c r="B21" s="45"/>
      <c r="C21" s="45">
        <f>IF(C4="-",0,C4*L4/L21)+IF(C5="-",0,C5*L5/L21)+IF(C6="-",0,C6*L6/L21)+IF(C7="-",0,C7*L7/L21)+IF(C8="-",0,C8*L8/L21)</f>
        <v>0</v>
      </c>
      <c r="D21" s="45"/>
      <c r="E21" s="45">
        <f t="shared" si="3"/>
        <v>0</v>
      </c>
      <c r="F21" s="45">
        <f t="shared" si="4"/>
        <v>0</v>
      </c>
      <c r="H21" s="26" t="s">
        <v>231</v>
      </c>
      <c r="I21" s="20" t="e">
        <f>AVERAGE(#REF!)</f>
        <v>#REF!</v>
      </c>
      <c r="J21" s="97">
        <v>0.7017398124773194</v>
      </c>
      <c r="L21" s="12" t="e">
        <f>SUM(L4:L8)</f>
        <v>#REF!</v>
      </c>
    </row>
    <row r="22" spans="1:10" ht="13.5">
      <c r="A22" s="13"/>
      <c r="B22" s="50"/>
      <c r="C22" s="50"/>
      <c r="D22" s="50"/>
      <c r="E22" s="50"/>
      <c r="F22" s="50"/>
      <c r="J22" s="98"/>
    </row>
    <row r="23" spans="1:10" ht="13.5">
      <c r="A23" s="12" t="s">
        <v>56</v>
      </c>
      <c r="B23" s="51"/>
      <c r="C23" s="51"/>
      <c r="D23" s="51"/>
      <c r="E23" s="51"/>
      <c r="F23" s="51"/>
      <c r="J23" s="98"/>
    </row>
    <row r="24" spans="1:10" ht="49.5" customHeight="1" thickBot="1">
      <c r="A24" s="28"/>
      <c r="B24" s="63" t="s">
        <v>51</v>
      </c>
      <c r="C24" s="63" t="s">
        <v>47</v>
      </c>
      <c r="D24" s="63" t="s">
        <v>48</v>
      </c>
      <c r="E24" s="64" t="s">
        <v>49</v>
      </c>
      <c r="F24" s="64" t="s">
        <v>50</v>
      </c>
      <c r="H24" s="28"/>
      <c r="I24" s="61" t="s">
        <v>106</v>
      </c>
      <c r="J24" s="99" t="s">
        <v>107</v>
      </c>
    </row>
    <row r="25" spans="1:18" ht="40.5" customHeight="1">
      <c r="A25" s="62" t="s">
        <v>14</v>
      </c>
      <c r="B25" s="35"/>
      <c r="C25" s="36" t="str">
        <f>IF(ISERROR(I25)=TRUE,"-",(J25-I25)/J25*100)</f>
        <v>-</v>
      </c>
      <c r="D25" s="35"/>
      <c r="E25" s="36" t="str">
        <f>C25</f>
        <v>-</v>
      </c>
      <c r="F25" s="37">
        <f aca="true" t="shared" si="5" ref="F25:F41">(B25+D25)/2</f>
        <v>0</v>
      </c>
      <c r="H25" s="62" t="s">
        <v>14</v>
      </c>
      <c r="I25" s="32" t="e">
        <f>SUMIF(#REF!,K25,#REF!)/SUMIF(#REF!,K25,#REF!)</f>
        <v>#REF!</v>
      </c>
      <c r="J25" s="103">
        <v>1.83</v>
      </c>
      <c r="K25" s="15" t="s">
        <v>55</v>
      </c>
      <c r="L25" s="15" t="e">
        <f>SUMIF(#REF!,K25,#REF!)</f>
        <v>#REF!</v>
      </c>
      <c r="M25" s="15"/>
      <c r="N25" s="15"/>
      <c r="O25" s="14"/>
      <c r="P25" s="14"/>
      <c r="Q25" s="16"/>
      <c r="R25" s="16"/>
    </row>
    <row r="26" spans="1:18" ht="40.5" customHeight="1">
      <c r="A26" s="30" t="s">
        <v>102</v>
      </c>
      <c r="B26" s="38"/>
      <c r="C26" s="39" t="str">
        <f>IF(ISERROR(I26)=TRUE,"-",(J26-I26)/J26*100)</f>
        <v>-</v>
      </c>
      <c r="D26" s="38"/>
      <c r="E26" s="39" t="str">
        <f>C26</f>
        <v>-</v>
      </c>
      <c r="F26" s="40">
        <f t="shared" si="5"/>
        <v>0</v>
      </c>
      <c r="H26" s="30" t="s">
        <v>102</v>
      </c>
      <c r="I26" s="1" t="e">
        <f>SUMIF(#REF!,K26,#REF!)/SUMIF(#REF!,K26,#REF!)</f>
        <v>#REF!</v>
      </c>
      <c r="J26" s="104">
        <v>2.15</v>
      </c>
      <c r="K26" s="15">
        <v>1</v>
      </c>
      <c r="L26" s="15" t="e">
        <f>SUMIF(#REF!,K26,#REF!)</f>
        <v>#REF!</v>
      </c>
      <c r="M26" s="15"/>
      <c r="N26" s="15"/>
      <c r="O26" s="14"/>
      <c r="P26" s="14"/>
      <c r="Q26" s="16"/>
      <c r="R26" s="16"/>
    </row>
    <row r="27" spans="1:18" ht="40.5" customHeight="1">
      <c r="A27" s="30" t="s">
        <v>103</v>
      </c>
      <c r="B27" s="38"/>
      <c r="C27" s="39" t="str">
        <f>IF(ISERROR(I27)=TRUE,"-",(J27-I27)/J27*100)</f>
        <v>-</v>
      </c>
      <c r="D27" s="38"/>
      <c r="E27" s="39" t="str">
        <f>C27</f>
        <v>-</v>
      </c>
      <c r="F27" s="40">
        <f t="shared" si="5"/>
        <v>0</v>
      </c>
      <c r="H27" s="30" t="s">
        <v>103</v>
      </c>
      <c r="I27" s="1" t="e">
        <f>SUMIF(#REF!,K27,#REF!)/SUMIF(#REF!,K27,#REF!)</f>
        <v>#REF!</v>
      </c>
      <c r="J27" s="104">
        <v>7.65</v>
      </c>
      <c r="K27" s="15">
        <v>2</v>
      </c>
      <c r="L27" s="15" t="e">
        <f>SUMIF(#REF!,K27,#REF!)</f>
        <v>#REF!</v>
      </c>
      <c r="M27" s="15"/>
      <c r="N27" s="15"/>
      <c r="O27" s="14"/>
      <c r="P27" s="14"/>
      <c r="Q27" s="16"/>
      <c r="R27" s="16"/>
    </row>
    <row r="28" spans="1:18" ht="40.5" customHeight="1">
      <c r="A28" s="30" t="s">
        <v>104</v>
      </c>
      <c r="B28" s="38"/>
      <c r="C28" s="39" t="str">
        <f aca="true" t="shared" si="6" ref="C28:C41">IF(ISERROR(I28)=TRUE,"-",(J28-I28)/J28*100)</f>
        <v>-</v>
      </c>
      <c r="D28" s="38"/>
      <c r="E28" s="39" t="str">
        <f>C28</f>
        <v>-</v>
      </c>
      <c r="F28" s="40">
        <f t="shared" si="5"/>
        <v>0</v>
      </c>
      <c r="H28" s="30" t="s">
        <v>104</v>
      </c>
      <c r="I28" s="1" t="e">
        <f>SUMIF(#REF!,K28,#REF!)/SUMIF(#REF!,K28,#REF!)</f>
        <v>#REF!</v>
      </c>
      <c r="J28" s="104">
        <v>11.4</v>
      </c>
      <c r="K28" s="15">
        <v>3</v>
      </c>
      <c r="L28" s="15" t="e">
        <f>SUMIF(#REF!,K28,#REF!)</f>
        <v>#REF!</v>
      </c>
      <c r="M28" s="15"/>
      <c r="N28" s="15"/>
      <c r="O28" s="14"/>
      <c r="P28" s="14"/>
      <c r="Q28" s="16"/>
      <c r="R28" s="16"/>
    </row>
    <row r="29" spans="1:18" ht="40.5" customHeight="1" thickBot="1">
      <c r="A29" s="31" t="s">
        <v>105</v>
      </c>
      <c r="B29" s="41"/>
      <c r="C29" s="42" t="str">
        <f t="shared" si="6"/>
        <v>-</v>
      </c>
      <c r="D29" s="41"/>
      <c r="E29" s="42" t="str">
        <f>C29</f>
        <v>-</v>
      </c>
      <c r="F29" s="43">
        <f t="shared" si="5"/>
        <v>0</v>
      </c>
      <c r="H29" s="31" t="s">
        <v>105</v>
      </c>
      <c r="I29" s="33" t="e">
        <f>SUMIF(#REF!,K29,#REF!)/SUMIF(#REF!,K29,#REF!)</f>
        <v>#REF!</v>
      </c>
      <c r="J29" s="100">
        <v>36.9</v>
      </c>
      <c r="K29" s="15">
        <v>4</v>
      </c>
      <c r="L29" s="15" t="e">
        <f>SUMIF(#REF!,K29,#REF!)</f>
        <v>#REF!</v>
      </c>
      <c r="M29" s="15"/>
      <c r="N29" s="15"/>
      <c r="O29" s="14"/>
      <c r="P29" s="14"/>
      <c r="Q29" s="16"/>
      <c r="R29" s="16"/>
    </row>
    <row r="30" spans="1:19" ht="40.5" customHeight="1">
      <c r="A30" s="29" t="s">
        <v>58</v>
      </c>
      <c r="B30" s="44"/>
      <c r="C30" s="45" t="str">
        <f t="shared" si="6"/>
        <v>-</v>
      </c>
      <c r="D30" s="44"/>
      <c r="E30" s="45" t="str">
        <f aca="true" t="shared" si="7" ref="E30:E35">C30</f>
        <v>-</v>
      </c>
      <c r="F30" s="45">
        <f t="shared" si="5"/>
        <v>0</v>
      </c>
      <c r="G30" s="13"/>
      <c r="H30" s="29" t="s">
        <v>58</v>
      </c>
      <c r="I30" s="20" t="e">
        <f>SUMIF(#REF!,K30,#REF!)/COUNTIF(#REF!,K30)</f>
        <v>#REF!</v>
      </c>
      <c r="J30" s="105">
        <v>2.15</v>
      </c>
      <c r="K30" s="14" t="s">
        <v>59</v>
      </c>
      <c r="L30" s="15" t="e">
        <f>COUNTIF(#REF!,K30)</f>
        <v>#REF!</v>
      </c>
      <c r="M30" s="15"/>
      <c r="N30" s="15"/>
      <c r="O30" s="15"/>
      <c r="P30" s="14"/>
      <c r="Q30" s="14"/>
      <c r="R30" s="16"/>
      <c r="S30" s="16"/>
    </row>
    <row r="31" spans="1:19" ht="40.5" customHeight="1">
      <c r="A31" s="11" t="s">
        <v>82</v>
      </c>
      <c r="B31" s="38"/>
      <c r="C31" s="39" t="str">
        <f t="shared" si="6"/>
        <v>-</v>
      </c>
      <c r="D31" s="38"/>
      <c r="E31" s="39" t="str">
        <f t="shared" si="7"/>
        <v>-</v>
      </c>
      <c r="F31" s="39">
        <f t="shared" si="5"/>
        <v>0</v>
      </c>
      <c r="G31" s="13"/>
      <c r="H31" s="11" t="s">
        <v>82</v>
      </c>
      <c r="I31" s="1" t="e">
        <f>SUMIF(#REF!,K31,#REF!)/COUNTIF(#REF!,K31)</f>
        <v>#REF!</v>
      </c>
      <c r="J31" s="101">
        <v>7.7</v>
      </c>
      <c r="K31" s="14" t="s">
        <v>57</v>
      </c>
      <c r="L31" s="15" t="e">
        <f>COUNTIF(#REF!,K31)</f>
        <v>#REF!</v>
      </c>
      <c r="M31" s="15"/>
      <c r="N31" s="15"/>
      <c r="O31" s="15"/>
      <c r="P31" s="14"/>
      <c r="Q31" s="14"/>
      <c r="R31" s="16"/>
      <c r="S31" s="16"/>
    </row>
    <row r="32" spans="1:19" ht="40.5" customHeight="1">
      <c r="A32" s="11" t="s">
        <v>83</v>
      </c>
      <c r="B32" s="38"/>
      <c r="C32" s="39" t="str">
        <f t="shared" si="6"/>
        <v>-</v>
      </c>
      <c r="D32" s="38"/>
      <c r="E32" s="39" t="str">
        <f t="shared" si="7"/>
        <v>-</v>
      </c>
      <c r="F32" s="39">
        <f t="shared" si="5"/>
        <v>0</v>
      </c>
      <c r="G32" s="13"/>
      <c r="H32" s="11" t="s">
        <v>83</v>
      </c>
      <c r="I32" s="1" t="e">
        <f>SUMIF(#REF!,K32,#REF!)/COUNTIF(#REF!,K32)</f>
        <v>#REF!</v>
      </c>
      <c r="J32" s="101">
        <v>11.3</v>
      </c>
      <c r="K32" s="14" t="s">
        <v>80</v>
      </c>
      <c r="L32" s="15" t="e">
        <f>COUNTIF(#REF!,K32)</f>
        <v>#REF!</v>
      </c>
      <c r="M32" s="15"/>
      <c r="N32" s="15"/>
      <c r="O32" s="15"/>
      <c r="P32" s="14"/>
      <c r="Q32" s="14"/>
      <c r="R32" s="16"/>
      <c r="S32" s="16"/>
    </row>
    <row r="33" spans="1:19" ht="40.5" customHeight="1">
      <c r="A33" s="11" t="s">
        <v>84</v>
      </c>
      <c r="B33" s="38"/>
      <c r="C33" s="39" t="str">
        <f t="shared" si="6"/>
        <v>-</v>
      </c>
      <c r="D33" s="38"/>
      <c r="E33" s="39" t="str">
        <f t="shared" si="7"/>
        <v>-</v>
      </c>
      <c r="F33" s="39">
        <f t="shared" si="5"/>
        <v>0</v>
      </c>
      <c r="G33" s="13"/>
      <c r="H33" s="11" t="s">
        <v>84</v>
      </c>
      <c r="I33" s="1" t="e">
        <f>SUMIF(#REF!,K33,#REF!)/COUNTIF(#REF!,K33)</f>
        <v>#REF!</v>
      </c>
      <c r="J33" s="101">
        <v>20.1</v>
      </c>
      <c r="K33" s="14" t="s">
        <v>81</v>
      </c>
      <c r="L33" s="15" t="e">
        <f>COUNTIF(#REF!,K33)</f>
        <v>#REF!</v>
      </c>
      <c r="M33" s="15"/>
      <c r="N33" s="15"/>
      <c r="O33" s="15"/>
      <c r="P33" s="14"/>
      <c r="Q33" s="14"/>
      <c r="R33" s="16"/>
      <c r="S33" s="16"/>
    </row>
    <row r="34" spans="1:19" ht="40.5" customHeight="1">
      <c r="A34" s="11" t="s">
        <v>85</v>
      </c>
      <c r="B34" s="38"/>
      <c r="C34" s="39" t="str">
        <f>IF(ISERROR(I34)=TRUE,"-",(J34-I34)/J34*100)</f>
        <v>-</v>
      </c>
      <c r="D34" s="38"/>
      <c r="E34" s="39" t="str">
        <f t="shared" si="7"/>
        <v>-</v>
      </c>
      <c r="F34" s="39">
        <f t="shared" si="5"/>
        <v>0</v>
      </c>
      <c r="G34" s="13"/>
      <c r="H34" s="11" t="s">
        <v>85</v>
      </c>
      <c r="I34" s="1" t="e">
        <f>SUMIF(#REF!,K34,#REF!)/COUNTIF(#REF!,K34)</f>
        <v>#REF!</v>
      </c>
      <c r="J34" s="101">
        <v>2.65</v>
      </c>
      <c r="K34" s="12" t="s">
        <v>89</v>
      </c>
      <c r="L34" s="15" t="e">
        <f>COUNTIF(#REF!,K34)</f>
        <v>#REF!</v>
      </c>
      <c r="M34" s="15"/>
      <c r="N34" s="15"/>
      <c r="O34" s="15"/>
      <c r="P34" s="14"/>
      <c r="Q34" s="14"/>
      <c r="R34" s="16"/>
      <c r="S34" s="16"/>
    </row>
    <row r="35" spans="1:19" ht="40.5" customHeight="1">
      <c r="A35" s="11" t="s">
        <v>87</v>
      </c>
      <c r="B35" s="38"/>
      <c r="C35" s="39" t="str">
        <f t="shared" si="6"/>
        <v>-</v>
      </c>
      <c r="D35" s="38"/>
      <c r="E35" s="39" t="str">
        <f t="shared" si="7"/>
        <v>-</v>
      </c>
      <c r="F35" s="39">
        <f t="shared" si="5"/>
        <v>0</v>
      </c>
      <c r="G35" s="13"/>
      <c r="H35" s="11" t="s">
        <v>87</v>
      </c>
      <c r="I35" s="1" t="e">
        <f>SUMIF(#REF!,K35,#REF!)/COUNTIF(#REF!,K35)</f>
        <v>#REF!</v>
      </c>
      <c r="J35" s="101">
        <v>5.96</v>
      </c>
      <c r="K35" s="12" t="s">
        <v>90</v>
      </c>
      <c r="L35" s="15" t="e">
        <f>COUNTIF(#REF!,K35)</f>
        <v>#REF!</v>
      </c>
      <c r="M35" s="15"/>
      <c r="N35" s="15"/>
      <c r="O35" s="15"/>
      <c r="P35" s="14"/>
      <c r="Q35" s="14"/>
      <c r="R35" s="16"/>
      <c r="S35" s="16"/>
    </row>
    <row r="36" spans="1:17" s="16" customFormat="1" ht="40.5" customHeight="1">
      <c r="A36" s="11" t="s">
        <v>86</v>
      </c>
      <c r="B36" s="38"/>
      <c r="C36" s="39" t="str">
        <f t="shared" si="6"/>
        <v>-</v>
      </c>
      <c r="D36" s="46"/>
      <c r="E36" s="39" t="str">
        <f aca="true" t="shared" si="8" ref="E36:E41">C36</f>
        <v>-</v>
      </c>
      <c r="F36" s="39">
        <f t="shared" si="5"/>
        <v>0</v>
      </c>
      <c r="G36" s="17"/>
      <c r="H36" s="11" t="s">
        <v>86</v>
      </c>
      <c r="I36" s="1" t="e">
        <f>SUMIF(#REF!,K36,#REF!)/COUNTIF(#REF!,K36)</f>
        <v>#REF!</v>
      </c>
      <c r="J36" s="101">
        <v>9.56</v>
      </c>
      <c r="K36" s="12" t="s">
        <v>91</v>
      </c>
      <c r="L36" s="15" t="e">
        <f>COUNTIF(#REF!,K36)</f>
        <v>#REF!</v>
      </c>
      <c r="M36" s="15"/>
      <c r="N36" s="15"/>
      <c r="O36" s="15"/>
      <c r="P36" s="14"/>
      <c r="Q36" s="14"/>
    </row>
    <row r="37" spans="1:12" ht="40.5" customHeight="1">
      <c r="A37" s="11" t="s">
        <v>88</v>
      </c>
      <c r="B37" s="46"/>
      <c r="C37" s="39" t="str">
        <f t="shared" si="6"/>
        <v>-</v>
      </c>
      <c r="D37" s="38"/>
      <c r="E37" s="39" t="str">
        <f t="shared" si="8"/>
        <v>-</v>
      </c>
      <c r="F37" s="39">
        <f t="shared" si="5"/>
        <v>0</v>
      </c>
      <c r="H37" s="11" t="s">
        <v>88</v>
      </c>
      <c r="I37" s="1" t="e">
        <f>SUMIF(#REF!,K37,#REF!)/COUNTIF(#REF!,K37)</f>
        <v>#REF!</v>
      </c>
      <c r="J37" s="101">
        <v>41.7</v>
      </c>
      <c r="K37" s="12" t="s">
        <v>92</v>
      </c>
      <c r="L37" s="15" t="e">
        <f>COUNTIF(#REF!,K37)</f>
        <v>#REF!</v>
      </c>
    </row>
    <row r="38" spans="1:12" ht="40.5" customHeight="1">
      <c r="A38" s="11" t="s">
        <v>93</v>
      </c>
      <c r="B38" s="47"/>
      <c r="C38" s="39" t="str">
        <f t="shared" si="6"/>
        <v>-</v>
      </c>
      <c r="D38" s="34"/>
      <c r="E38" s="39" t="str">
        <f t="shared" si="8"/>
        <v>-</v>
      </c>
      <c r="F38" s="39">
        <f t="shared" si="5"/>
        <v>0</v>
      </c>
      <c r="H38" s="11" t="s">
        <v>93</v>
      </c>
      <c r="I38" s="1" t="e">
        <f>SUMIF(#REF!,K38,#REF!)/COUNTIF(#REF!,K38)</f>
        <v>#REF!</v>
      </c>
      <c r="J38" s="101">
        <v>0.8</v>
      </c>
      <c r="K38" s="12" t="s">
        <v>98</v>
      </c>
      <c r="L38" s="15" t="e">
        <f>COUNTIF(#REF!,K38)</f>
        <v>#REF!</v>
      </c>
    </row>
    <row r="39" spans="1:12" ht="40.5" customHeight="1">
      <c r="A39" s="11" t="s">
        <v>95</v>
      </c>
      <c r="B39" s="47"/>
      <c r="C39" s="39" t="str">
        <f t="shared" si="6"/>
        <v>-</v>
      </c>
      <c r="D39" s="34"/>
      <c r="E39" s="39" t="str">
        <f t="shared" si="8"/>
        <v>-</v>
      </c>
      <c r="F39" s="39">
        <f t="shared" si="5"/>
        <v>0</v>
      </c>
      <c r="H39" s="11" t="s">
        <v>95</v>
      </c>
      <c r="I39" s="1" t="e">
        <f>SUMIF(#REF!,K39,#REF!)/COUNTIF(#REF!,K39)</f>
        <v>#REF!</v>
      </c>
      <c r="J39" s="101">
        <v>8.64</v>
      </c>
      <c r="K39" s="12" t="s">
        <v>99</v>
      </c>
      <c r="L39" s="15" t="e">
        <f>COUNTIF(#REF!,K39)</f>
        <v>#REF!</v>
      </c>
    </row>
    <row r="40" spans="1:12" ht="40.5" customHeight="1">
      <c r="A40" s="11" t="s">
        <v>96</v>
      </c>
      <c r="B40" s="47"/>
      <c r="C40" s="39" t="str">
        <f t="shared" si="6"/>
        <v>-</v>
      </c>
      <c r="D40" s="34"/>
      <c r="E40" s="39" t="str">
        <f t="shared" si="8"/>
        <v>-</v>
      </c>
      <c r="F40" s="39">
        <f t="shared" si="5"/>
        <v>0</v>
      </c>
      <c r="H40" s="11" t="s">
        <v>96</v>
      </c>
      <c r="I40" s="1" t="e">
        <f>SUMIF(#REF!,K40,#REF!)/COUNTIF(#REF!,K40)</f>
        <v>#REF!</v>
      </c>
      <c r="J40" s="101">
        <v>28.3</v>
      </c>
      <c r="K40" s="12" t="s">
        <v>100</v>
      </c>
      <c r="L40" s="15" t="e">
        <f>COUNTIF(#REF!,K40)</f>
        <v>#REF!</v>
      </c>
    </row>
    <row r="41" spans="1:12" ht="40.5" customHeight="1" thickBot="1">
      <c r="A41" s="27" t="s">
        <v>97</v>
      </c>
      <c r="B41" s="48"/>
      <c r="C41" s="49" t="str">
        <f t="shared" si="6"/>
        <v>-</v>
      </c>
      <c r="D41" s="48"/>
      <c r="E41" s="49" t="str">
        <f t="shared" si="8"/>
        <v>-</v>
      </c>
      <c r="F41" s="49">
        <f t="shared" si="5"/>
        <v>0</v>
      </c>
      <c r="H41" s="27" t="s">
        <v>97</v>
      </c>
      <c r="I41" s="18" t="e">
        <f>SUMIF(#REF!,K41,#REF!)/COUNTIF(#REF!,K41)</f>
        <v>#REF!</v>
      </c>
      <c r="J41" s="102">
        <v>46.7</v>
      </c>
      <c r="K41" s="12" t="s">
        <v>101</v>
      </c>
      <c r="L41" s="15" t="e">
        <f>COUNTIF(#REF!,K41)</f>
        <v>#REF!</v>
      </c>
    </row>
    <row r="42" spans="1:12" ht="30.75" customHeight="1" thickTop="1">
      <c r="A42" s="19" t="s">
        <v>231</v>
      </c>
      <c r="B42" s="45"/>
      <c r="C42" s="45">
        <f>IF(C25="-",0,C25*L25/L42)+IF(C26="-",0,C26*L26/L42)+IF(C27="-",0,C27*L27/L42)+IF(C28="-",0,C28*L28/L42)+IF(C29="-",0,C29*L29/L42)</f>
        <v>0</v>
      </c>
      <c r="D42" s="45"/>
      <c r="E42" s="45">
        <f>C42</f>
        <v>0</v>
      </c>
      <c r="F42" s="45">
        <f>(B42+D42)/2</f>
        <v>0</v>
      </c>
      <c r="H42" s="26" t="s">
        <v>231</v>
      </c>
      <c r="I42" s="20" t="e">
        <f>AVERAGE(#REF!)</f>
        <v>#REF!</v>
      </c>
      <c r="J42" s="20">
        <v>1</v>
      </c>
      <c r="L42" s="12" t="e">
        <f>SUM(L25:L29)</f>
        <v>#REF!</v>
      </c>
    </row>
    <row r="43" s="25" customFormat="1" ht="13.5">
      <c r="A43" s="13"/>
    </row>
    <row r="44" spans="1:10" ht="13.5">
      <c r="A44" t="s">
        <v>15</v>
      </c>
      <c r="B44"/>
      <c r="C44"/>
      <c r="D44" s="2"/>
      <c r="E44"/>
      <c r="F44" s="2"/>
      <c r="G44"/>
      <c r="H44"/>
      <c r="I44"/>
      <c r="J44" s="3"/>
    </row>
    <row r="45" spans="1:5" ht="27" customHeight="1">
      <c r="A45" s="138" t="s">
        <v>235</v>
      </c>
      <c r="B45" s="139"/>
      <c r="C45" s="1" t="s">
        <v>194</v>
      </c>
      <c r="D45" s="52" t="e">
        <f>SUM(#REF!)</f>
        <v>#REF!</v>
      </c>
      <c r="E45" s="1" t="s">
        <v>16</v>
      </c>
    </row>
    <row r="46" spans="1:5" ht="27" customHeight="1">
      <c r="A46" s="140"/>
      <c r="B46" s="141"/>
      <c r="C46" s="5" t="s">
        <v>124</v>
      </c>
      <c r="D46" s="53"/>
      <c r="E46" s="4" t="s">
        <v>16</v>
      </c>
    </row>
    <row r="47" spans="1:5" ht="27" customHeight="1">
      <c r="A47" s="138" t="s">
        <v>160</v>
      </c>
      <c r="B47" s="139"/>
      <c r="C47" s="5" t="s">
        <v>194</v>
      </c>
      <c r="D47" s="52" t="e">
        <f>SUM(#REF!)</f>
        <v>#REF!</v>
      </c>
      <c r="E47" s="4" t="s">
        <v>16</v>
      </c>
    </row>
    <row r="48" spans="1:5" ht="27" customHeight="1">
      <c r="A48" s="140"/>
      <c r="B48" s="141"/>
      <c r="C48" s="5" t="s">
        <v>124</v>
      </c>
      <c r="D48" s="53"/>
      <c r="E48" s="4" t="s">
        <v>16</v>
      </c>
    </row>
  </sheetData>
  <sheetProtection/>
  <mergeCells count="2">
    <mergeCell ref="A45:B46"/>
    <mergeCell ref="A47:B48"/>
  </mergeCells>
  <dataValidations count="2">
    <dataValidation type="decimal" operator="greaterThanOrEqual" allowBlank="1" showInputMessage="1" showErrorMessage="1" imeMode="halfAlpha" sqref="D48 D46">
      <formula1>0</formula1>
    </dataValidation>
    <dataValidation allowBlank="1" showInputMessage="1" showErrorMessage="1" imeMode="halfAlpha" sqref="D36 D15"/>
  </dataValidations>
  <printOptions/>
  <pageMargins left="0.75" right="0.75" top="1" bottom="1" header="0.512" footer="0.512"/>
  <pageSetup horizontalDpi="600" verticalDpi="600" orientation="portrait" paperSize="9" r:id="rId1"/>
  <headerFooter alignWithMargins="0">
    <oddHeader>&amp;R様式８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古林　沙也佳</dc:creator>
  <cp:keywords/>
  <dc:description/>
  <cp:lastModifiedBy>Administrator</cp:lastModifiedBy>
  <cp:lastPrinted>2006-06-16T05:42:27Z</cp:lastPrinted>
  <dcterms:created xsi:type="dcterms:W3CDTF">2001-06-28T06:14:21Z</dcterms:created>
  <dcterms:modified xsi:type="dcterms:W3CDTF">2020-10-23T07:48:38Z</dcterms:modified>
  <cp:category/>
  <cp:version/>
  <cp:contentType/>
  <cp:contentStatus/>
</cp:coreProperties>
</file>