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F8FDE142-0641-41DB-968B-64D30FFEAA4C}" xr6:coauthVersionLast="47" xr6:coauthVersionMax="47" xr10:uidLastSave="{00000000-0000-0000-0000-000000000000}"/>
  <bookViews>
    <workbookView xWindow="28680" yWindow="-120" windowWidth="29040" windowHeight="15720" xr2:uid="{38889E3D-A6AD-48EA-9115-744853791B5C}"/>
  </bookViews>
  <sheets>
    <sheet name="排出抑制措置結果報告書" sheetId="1" r:id="rId1"/>
    <sheet name="別紙" sheetId="8" r:id="rId2"/>
    <sheet name="別添-再生可能エネルギー利用状況" sheetId="12" r:id="rId3"/>
    <sheet name="別紙２-その他報告事項等" sheetId="7" r:id="rId4"/>
    <sheet name="（参考）判定シート（エネルギー原油換算）" sheetId="4" r:id="rId5"/>
    <sheet name="Sheet1" sheetId="5" r:id="rId6"/>
  </sheets>
  <definedNames>
    <definedName name="__2020">別紙!$P$6:$P$144</definedName>
    <definedName name="__2021">別紙!$P$145:$P$289</definedName>
    <definedName name="__2022">別紙!$P$290:$P$449</definedName>
    <definedName name="__2023">別紙!$P$450:$P$609</definedName>
    <definedName name="__2024">別紙!$P$610:$P$848</definedName>
    <definedName name="__2025">別紙!$P$849:$P$1913</definedName>
    <definedName name="_xlnm.Print_Area" localSheetId="4">'（参考）判定シート（エネルギー原油換算）'!$A$1:$P$45</definedName>
    <definedName name="_xlnm.Print_Area" localSheetId="0">排出抑制措置結果報告書!$A$1:$W$28</definedName>
    <definedName name="_xlnm.Print_Area" localSheetId="1">別紙!$A$1:$K$86</definedName>
    <definedName name="_xlnm.Print_Area" localSheetId="2">'別添-再生可能エネルギー利用状況'!$A$1:$L$61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8" l="1"/>
  <c r="G29" i="8"/>
  <c r="G27" i="8"/>
  <c r="H103" i="8"/>
  <c r="H104" i="8"/>
  <c r="G6" i="8" s="1"/>
  <c r="H105" i="8"/>
  <c r="H106" i="8"/>
  <c r="H107" i="8"/>
  <c r="G7" i="8" s="1"/>
  <c r="H108" i="8"/>
  <c r="G8" i="8" s="1"/>
  <c r="H109" i="8"/>
  <c r="G9" i="8" s="1"/>
  <c r="H110" i="8"/>
  <c r="G10" i="8" s="1"/>
  <c r="H111" i="8"/>
  <c r="H112" i="8"/>
  <c r="H113" i="8"/>
  <c r="H114" i="8"/>
  <c r="G11" i="8" s="1"/>
  <c r="H115" i="8"/>
  <c r="H116" i="8"/>
  <c r="G12" i="8" s="1"/>
  <c r="H117" i="8"/>
  <c r="H118" i="8"/>
  <c r="H119" i="8"/>
  <c r="H120" i="8"/>
  <c r="H121" i="8"/>
  <c r="H122" i="8"/>
  <c r="H123" i="8"/>
  <c r="H124" i="8"/>
  <c r="H125" i="8"/>
  <c r="H126" i="8"/>
  <c r="H127" i="8"/>
  <c r="H128" i="8"/>
  <c r="H129" i="8"/>
  <c r="H130" i="8"/>
  <c r="G13" i="8" s="1"/>
  <c r="D59" i="12"/>
  <c r="D60" i="12" s="1"/>
  <c r="D63" i="12" s="1"/>
  <c r="H26" i="8"/>
  <c r="G19" i="8"/>
  <c r="E48" i="8"/>
  <c r="F19" i="8"/>
  <c r="F20" i="8"/>
  <c r="E55" i="8"/>
  <c r="I20" i="8"/>
  <c r="G20" i="8"/>
  <c r="G17" i="8"/>
  <c r="G18" i="8"/>
  <c r="G16" i="8"/>
  <c r="H6" i="8"/>
  <c r="J7" i="8"/>
  <c r="J8" i="8"/>
  <c r="J9" i="8"/>
  <c r="J10" i="8"/>
  <c r="J11" i="8"/>
  <c r="J12" i="8"/>
  <c r="J13" i="8"/>
  <c r="J14" i="8"/>
  <c r="J15" i="8"/>
  <c r="J16" i="8"/>
  <c r="J17" i="8"/>
  <c r="J18" i="8"/>
  <c r="J20" i="8"/>
  <c r="J21" i="8"/>
  <c r="J22" i="8"/>
  <c r="J23" i="8"/>
  <c r="J24" i="8"/>
  <c r="J25" i="8"/>
  <c r="H7" i="8"/>
  <c r="H8" i="8"/>
  <c r="H9" i="8"/>
  <c r="H10" i="8"/>
  <c r="H11" i="8"/>
  <c r="H12" i="8"/>
  <c r="H13" i="8"/>
  <c r="H14" i="8"/>
  <c r="H15" i="8"/>
  <c r="H16" i="8"/>
  <c r="H17" i="8"/>
  <c r="H18" i="8"/>
  <c r="H20" i="8"/>
  <c r="H21" i="8"/>
  <c r="H22" i="8"/>
  <c r="H23" i="8"/>
  <c r="H24" i="8"/>
  <c r="H25" i="8"/>
  <c r="J33" i="8"/>
  <c r="J35" i="8"/>
  <c r="I17" i="8"/>
  <c r="I16" i="8"/>
  <c r="F17" i="8"/>
  <c r="F16" i="8"/>
  <c r="I9" i="8"/>
  <c r="I10" i="8"/>
  <c r="I11" i="8"/>
  <c r="I12" i="8"/>
  <c r="I13" i="8"/>
  <c r="I7" i="8"/>
  <c r="I8" i="8"/>
  <c r="I6" i="8"/>
  <c r="I18" i="8"/>
  <c r="I132" i="8"/>
  <c r="G132" i="8"/>
  <c r="H132" i="8" s="1"/>
  <c r="I150" i="8"/>
  <c r="I149" i="8"/>
  <c r="I148" i="8"/>
  <c r="I147" i="8"/>
  <c r="I146" i="8"/>
  <c r="I145" i="8"/>
  <c r="I144" i="8"/>
  <c r="I143" i="8"/>
  <c r="I142" i="8"/>
  <c r="I141" i="8"/>
  <c r="I140" i="8"/>
  <c r="G138" i="8"/>
  <c r="H138" i="8" s="1"/>
  <c r="I138" i="8"/>
  <c r="I19" i="8"/>
  <c r="J19" i="8"/>
  <c r="G137" i="8"/>
  <c r="H137" i="8" s="1"/>
  <c r="I137" i="8"/>
  <c r="G136" i="8"/>
  <c r="H136" i="8" s="1"/>
  <c r="I136" i="8"/>
  <c r="G135" i="8"/>
  <c r="H135" i="8" s="1"/>
  <c r="I135" i="8"/>
  <c r="G134" i="8"/>
  <c r="H134" i="8" s="1"/>
  <c r="I134" i="8"/>
  <c r="G133" i="8"/>
  <c r="H133" i="8" s="1"/>
  <c r="I133" i="8"/>
  <c r="J31" i="8"/>
  <c r="J29" i="8"/>
  <c r="H31" i="8"/>
  <c r="H29" i="8"/>
  <c r="F42" i="4"/>
  <c r="H42" i="4"/>
  <c r="H41" i="4"/>
  <c r="F41" i="4"/>
  <c r="F40" i="4"/>
  <c r="H40" i="4"/>
  <c r="H39" i="4"/>
  <c r="F39" i="4"/>
  <c r="F38" i="4"/>
  <c r="H38" i="4"/>
  <c r="F37" i="4"/>
  <c r="H37" i="4"/>
  <c r="F36" i="4"/>
  <c r="H36" i="4"/>
  <c r="F35" i="4"/>
  <c r="H35" i="4"/>
  <c r="F34" i="4"/>
  <c r="H34" i="4"/>
  <c r="H33" i="4"/>
  <c r="F33" i="4"/>
  <c r="F32" i="4"/>
  <c r="H32" i="4"/>
  <c r="H31" i="4"/>
  <c r="F31" i="4"/>
  <c r="F30" i="4"/>
  <c r="H30" i="4"/>
  <c r="F29" i="4"/>
  <c r="H29" i="4"/>
  <c r="F28" i="4"/>
  <c r="H28" i="4"/>
  <c r="F27" i="4"/>
  <c r="H27" i="4"/>
  <c r="F26" i="4"/>
  <c r="H26" i="4"/>
  <c r="H25" i="4"/>
  <c r="F25" i="4"/>
  <c r="F24" i="4"/>
  <c r="H24" i="4"/>
  <c r="H23" i="4"/>
  <c r="F23" i="4"/>
  <c r="F22" i="4"/>
  <c r="H22" i="4"/>
  <c r="F21" i="4"/>
  <c r="H21" i="4"/>
  <c r="F20" i="4"/>
  <c r="H20" i="4"/>
  <c r="F19" i="4"/>
  <c r="H19" i="4"/>
  <c r="F18" i="4"/>
  <c r="H18" i="4"/>
  <c r="H17" i="4"/>
  <c r="F17" i="4"/>
  <c r="F16" i="4"/>
  <c r="H16" i="4"/>
  <c r="H15" i="4"/>
  <c r="F15" i="4"/>
  <c r="F14" i="4"/>
  <c r="H14" i="4"/>
  <c r="F13" i="4"/>
  <c r="H13" i="4"/>
  <c r="F12" i="4"/>
  <c r="H12" i="4"/>
  <c r="F11" i="4"/>
  <c r="H11" i="4"/>
  <c r="F10" i="4"/>
  <c r="H10" i="4"/>
  <c r="H9" i="4"/>
  <c r="F9" i="4"/>
  <c r="F8" i="4"/>
  <c r="H8" i="4"/>
  <c r="L12" i="5"/>
  <c r="L13" i="5"/>
  <c r="L14" i="5"/>
  <c r="L15" i="5"/>
  <c r="F18" i="5"/>
  <c r="F19" i="5"/>
  <c r="B3" i="8"/>
  <c r="A55" i="12" s="1"/>
  <c r="J59" i="12"/>
  <c r="E48" i="12"/>
  <c r="G69" i="12"/>
  <c r="G73" i="12"/>
  <c r="E40" i="12"/>
  <c r="G39" i="12"/>
  <c r="G38" i="12"/>
  <c r="G37" i="12"/>
  <c r="G36" i="12"/>
  <c r="G35" i="12"/>
  <c r="G40" i="12"/>
  <c r="G34" i="12"/>
  <c r="I29" i="12"/>
  <c r="H29" i="12"/>
  <c r="G29" i="12"/>
  <c r="I56" i="12"/>
  <c r="I59" i="12"/>
  <c r="F29" i="12"/>
  <c r="E29" i="12"/>
  <c r="J20" i="12"/>
  <c r="I20" i="12"/>
  <c r="H20" i="12"/>
  <c r="G20" i="12"/>
  <c r="F20" i="12"/>
  <c r="E20" i="12"/>
  <c r="H102" i="8"/>
  <c r="G55" i="8"/>
  <c r="G48" i="8"/>
  <c r="H36" i="8"/>
  <c r="J27" i="8"/>
  <c r="H27" i="8"/>
  <c r="F18" i="8"/>
  <c r="J6" i="8"/>
  <c r="F17" i="5"/>
  <c r="F16" i="5"/>
  <c r="F15" i="5"/>
  <c r="F14" i="5"/>
  <c r="F13" i="5"/>
  <c r="L11" i="5"/>
  <c r="F12" i="5"/>
  <c r="L10" i="5"/>
  <c r="F11" i="5"/>
  <c r="L9" i="5"/>
  <c r="F10" i="5"/>
  <c r="L8" i="5"/>
  <c r="F9" i="5"/>
  <c r="L7" i="5"/>
  <c r="F8" i="5"/>
  <c r="L6" i="5"/>
  <c r="F7" i="5"/>
  <c r="L5" i="5"/>
  <c r="F6" i="5"/>
  <c r="L4" i="5"/>
  <c r="F5" i="5"/>
  <c r="F20" i="5"/>
  <c r="F4" i="5"/>
  <c r="B24" i="1"/>
  <c r="H19" i="8"/>
  <c r="H43" i="4"/>
  <c r="D44" i="4"/>
  <c r="D69" i="12"/>
  <c r="D56" i="12"/>
  <c r="D73" i="12"/>
  <c r="E56" i="8" l="1"/>
  <c r="J38" i="8"/>
  <c r="J37" i="8"/>
  <c r="H37" i="8"/>
  <c r="E57" i="8" s="1"/>
  <c r="I24" i="1" s="1"/>
  <c r="F21" i="12"/>
  <c r="F10" i="12"/>
  <c r="E41" i="12"/>
  <c r="G55" i="12"/>
  <c r="H3" i="12"/>
  <c r="N3" i="8"/>
  <c r="E3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I20" authorId="0" shapeId="0" xr:uid="{81D81862-D21E-423C-ADF4-B55FA17612E9}">
      <text>
        <r>
          <rPr>
            <sz val="12"/>
            <color indexed="81"/>
            <rFont val="メイリオ"/>
            <family val="3"/>
            <charset val="128"/>
          </rPr>
          <t>事業所の業種を必ずセル右下のリストから選択してください。</t>
        </r>
      </text>
    </comment>
    <comment ref="B22" authorId="1" shapeId="0" xr:uid="{79C35D84-1D15-498B-9F85-53D17F22CA52}">
      <text>
        <r>
          <rPr>
            <sz val="12"/>
            <color indexed="81"/>
            <rFont val="メイリオ"/>
            <family val="3"/>
            <charset val="128"/>
          </rPr>
          <t>実績報告する年度を入力してください。</t>
        </r>
      </text>
    </comment>
    <comment ref="A26" authorId="0" shapeId="0" xr:uid="{86D00CFF-6BE9-4C10-912B-1C6923697B73}">
      <text>
        <r>
          <rPr>
            <sz val="11"/>
            <color indexed="81"/>
            <rFont val="メイリオ"/>
            <family val="3"/>
            <charset val="128"/>
          </rPr>
          <t>県からの問い合わせなどに直接お答えいただける担当者のいる部署を記載してください。
メールについても、県から内容の確認連絡をさせていただくことがあるので、できるだけ記入してください（脱炭素にかかるセミナー等のご案内もいたします）。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C13" authorId="0" shapeId="0" xr:uid="{6DCFD834-E06E-4ADA-9A6D-D559B76E8993}">
      <text>
        <r>
          <rPr>
            <sz val="12"/>
            <color indexed="81"/>
            <rFont val="メイリオ"/>
            <family val="3"/>
            <charset val="128"/>
          </rPr>
          <t>都市ガスについて
代替値を使う場合は13行へ、
事業者毎の公表値を使う場合は、14，15行へ記入してください。</t>
        </r>
      </text>
    </comment>
    <comment ref="D19" authorId="0" shapeId="0" xr:uid="{3C0A2E2F-BEA8-4098-95D6-BF1DCC4B5D40}">
      <text>
        <r>
          <rPr>
            <sz val="12"/>
            <color indexed="81"/>
            <rFont val="メイリオ"/>
            <family val="3"/>
            <charset val="128"/>
          </rPr>
          <t>廃棄物名を選択</t>
        </r>
      </text>
    </comment>
    <comment ref="D20" authorId="0" shapeId="0" xr:uid="{4CAC77C1-42AD-49B3-8067-22D14E129D0B}">
      <text>
        <r>
          <rPr>
            <sz val="12"/>
            <color indexed="81"/>
            <rFont val="メイリオ"/>
            <family val="3"/>
            <charset val="128"/>
          </rPr>
          <t>廃棄物以外の非化石燃料を選択</t>
        </r>
      </text>
    </comment>
    <comment ref="E26" authorId="1" shapeId="0" xr:uid="{026CC878-1709-4B85-B7DB-F5FFE3C6AF37}">
      <text>
        <r>
          <rPr>
            <sz val="12"/>
            <color indexed="81"/>
            <rFont val="メイリオ"/>
            <family val="3"/>
            <charset val="128"/>
          </rPr>
          <t>他人へ熱を供給した場合、熱供給量をマイナスで記入してください。</t>
        </r>
      </text>
    </comment>
    <comment ref="G26" authorId="1" shapeId="0" xr:uid="{ED4D3494-4361-4865-A5F8-63DA09C95FBF}">
      <text>
        <r>
          <rPr>
            <sz val="12"/>
            <color indexed="81"/>
            <rFont val="メイリオ"/>
            <family val="3"/>
            <charset val="128"/>
          </rPr>
          <t>自社で算出した排出係数（kg-CO2/MJ）を記入してください。不明の場合は0.060kg-CO2/MJで算定してください。</t>
        </r>
      </text>
    </comment>
    <comment ref="D30" authorId="0" shapeId="0" xr:uid="{F5ED4B9A-8629-411C-B841-FEC990CCD1EB}">
      <text>
        <r>
          <rPr>
            <sz val="12"/>
            <color indexed="81"/>
            <rFont val="メイリオ"/>
            <family val="3"/>
            <charset val="128"/>
          </rPr>
          <t>電気事業者名を
選択して下さい。</t>
        </r>
      </text>
    </comment>
    <comment ref="D32" authorId="2" shapeId="0" xr:uid="{6E42764D-7990-4BF7-8DA7-F32120E4E1B4}">
      <text>
        <r>
          <rPr>
            <sz val="12"/>
            <color indexed="81"/>
            <rFont val="メイリオ"/>
            <family val="3"/>
            <charset val="128"/>
          </rPr>
          <t>電気事業者名を
選択してください。</t>
        </r>
      </text>
    </comment>
    <comment ref="E36" authorId="1" shapeId="0" xr:uid="{4F53E747-D5A3-404A-A26A-D4BE0F3E8A51}">
      <text>
        <r>
          <rPr>
            <sz val="12"/>
            <color indexed="81"/>
            <rFont val="メイリオ"/>
            <family val="3"/>
            <charset val="128"/>
          </rPr>
          <t>他人へ電気を供給した場合、電気供給量をマイナスで記入してください。</t>
        </r>
      </text>
    </comment>
    <comment ref="G36" authorId="1" shapeId="0" xr:uid="{8B4C5D98-1D5F-40A6-88EA-A24CAFF8FD13}">
      <text>
        <r>
          <rPr>
            <sz val="12"/>
            <color indexed="81"/>
            <rFont val="メイリオ"/>
            <family val="3"/>
            <charset val="128"/>
          </rPr>
          <t xml:space="preserve">自社で算出した排出係数（kg-CO2/kWh）を記入してください。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8FE8F7B6-9544-492C-9F32-F268230DCF28}">
      <text>
        <r>
          <rPr>
            <sz val="14"/>
            <color indexed="81"/>
            <rFont val="メイリオ"/>
            <family val="3"/>
            <charset val="128"/>
          </rPr>
          <t>小売電気事業者から情報公開がなく、把握できない分は0で入力して下さい。</t>
        </r>
      </text>
    </comment>
    <comment ref="G70" authorId="1" shapeId="0" xr:uid="{E0A55D9F-BE91-474F-90AD-E1295391C0E8}">
      <text>
        <r>
          <rPr>
            <b/>
            <sz val="12"/>
            <color indexed="81"/>
            <rFont val="ＭＳ Ｐゴシック"/>
            <family val="3"/>
            <charset val="128"/>
          </rPr>
          <t>Jクレジット償却分のうち、再エネ熱由来分を単位GJで入力してください。</t>
        </r>
      </text>
    </comment>
    <comment ref="G71" authorId="1" shapeId="0" xr:uid="{15ADB2E9-BF93-4521-889E-A7113FAA01C7}">
      <text>
        <r>
          <rPr>
            <b/>
            <sz val="12"/>
            <color indexed="81"/>
            <rFont val="ＭＳ Ｐゴシック"/>
            <family val="3"/>
            <charset val="128"/>
          </rPr>
          <t>グリーン熱証書購入分を単位GJで入力してください。</t>
        </r>
      </text>
    </comment>
  </commentList>
</comments>
</file>

<file path=xl/sharedStrings.xml><?xml version="1.0" encoding="utf-8"?>
<sst xmlns="http://schemas.openxmlformats.org/spreadsheetml/2006/main" count="4458" uniqueCount="3852">
  <si>
    <t>市町コード</t>
    <rPh sb="0" eb="2">
      <t>シチョウ</t>
    </rPh>
    <phoneticPr fontId="5"/>
  </si>
  <si>
    <t>事業所番号</t>
    <phoneticPr fontId="5"/>
  </si>
  <si>
    <t>兵庫県知事</t>
    <rPh sb="0" eb="3">
      <t>ヒョウゴケン</t>
    </rPh>
    <rPh sb="3" eb="5">
      <t>チジ</t>
    </rPh>
    <phoneticPr fontId="5"/>
  </si>
  <si>
    <t>様</t>
    <rPh sb="0" eb="1">
      <t>サマ</t>
    </rPh>
    <phoneticPr fontId="5"/>
  </si>
  <si>
    <t>住所（法人にあっては、主たる事務所の所在地）</t>
    <rPh sb="0" eb="2">
      <t>ジュウショ</t>
    </rPh>
    <rPh sb="3" eb="5">
      <t>ホウジン</t>
    </rPh>
    <rPh sb="11" eb="12">
      <t>シュ</t>
    </rPh>
    <rPh sb="14" eb="16">
      <t>ジム</t>
    </rPh>
    <rPh sb="16" eb="17">
      <t>ジョ</t>
    </rPh>
    <rPh sb="18" eb="21">
      <t>ショザイチ</t>
    </rPh>
    <phoneticPr fontId="5"/>
  </si>
  <si>
    <t>氏名（法人にあっては、名称及び代表者の氏名）</t>
    <rPh sb="0" eb="2">
      <t>シメイ</t>
    </rPh>
    <rPh sb="3" eb="5">
      <t>ホウジン</t>
    </rPh>
    <rPh sb="11" eb="13">
      <t>メイショウ</t>
    </rPh>
    <rPh sb="13" eb="14">
      <t>オヨ</t>
    </rPh>
    <rPh sb="15" eb="18">
      <t>ダイヒョウシャ</t>
    </rPh>
    <rPh sb="19" eb="21">
      <t>シメイ</t>
    </rPh>
    <phoneticPr fontId="5"/>
  </si>
  <si>
    <t>様式第６号（条例第142条の３関係）</t>
    <rPh sb="0" eb="2">
      <t>ヨウシキ</t>
    </rPh>
    <rPh sb="2" eb="3">
      <t>ダイ</t>
    </rPh>
    <rPh sb="4" eb="5">
      <t>ゴウ</t>
    </rPh>
    <rPh sb="6" eb="8">
      <t>ジョウレイ</t>
    </rPh>
    <rPh sb="8" eb="9">
      <t>ダイ</t>
    </rPh>
    <rPh sb="12" eb="13">
      <t>ジョウ</t>
    </rPh>
    <rPh sb="15" eb="17">
      <t>カンケイ</t>
    </rPh>
    <phoneticPr fontId="5"/>
  </si>
  <si>
    <t>排 出 抑 制 措 置 結 果 報 告 書</t>
    <rPh sb="0" eb="1">
      <t>ハイ</t>
    </rPh>
    <rPh sb="2" eb="3">
      <t>デ</t>
    </rPh>
    <rPh sb="4" eb="5">
      <t>ヨク</t>
    </rPh>
    <rPh sb="6" eb="7">
      <t>セイ</t>
    </rPh>
    <rPh sb="8" eb="9">
      <t>ソ</t>
    </rPh>
    <rPh sb="10" eb="11">
      <t>チ</t>
    </rPh>
    <rPh sb="12" eb="13">
      <t>ケッ</t>
    </rPh>
    <rPh sb="14" eb="15">
      <t>ハテ</t>
    </rPh>
    <rPh sb="16" eb="17">
      <t>ホウ</t>
    </rPh>
    <rPh sb="18" eb="19">
      <t>コク</t>
    </rPh>
    <rPh sb="20" eb="21">
      <t>ショ</t>
    </rPh>
    <phoneticPr fontId="5"/>
  </si>
  <si>
    <t>日</t>
    <rPh sb="0" eb="1">
      <t>ヒ</t>
    </rPh>
    <phoneticPr fontId="3"/>
  </si>
  <si>
    <t>月</t>
    <rPh sb="0" eb="1">
      <t>ツキ</t>
    </rPh>
    <phoneticPr fontId="3"/>
  </si>
  <si>
    <t>年</t>
    <rPh sb="0" eb="1">
      <t>ネン</t>
    </rPh>
    <phoneticPr fontId="3"/>
  </si>
  <si>
    <t>報告者</t>
    <rPh sb="0" eb="3">
      <t>ホウコクシャ</t>
    </rPh>
    <phoneticPr fontId="5"/>
  </si>
  <si>
    <t xml:space="preserve"> 年度に実施した</t>
    <rPh sb="1" eb="3">
      <t>ネンド</t>
    </rPh>
    <rPh sb="4" eb="6">
      <t>ジッシ</t>
    </rPh>
    <phoneticPr fontId="5"/>
  </si>
  <si>
    <t xml:space="preserve">  温室効果ガス排出抑制措置の
  状況</t>
    <rPh sb="2" eb="4">
      <t>オンシツ</t>
    </rPh>
    <rPh sb="4" eb="6">
      <t>コウカ</t>
    </rPh>
    <rPh sb="8" eb="10">
      <t>ハイシュツ</t>
    </rPh>
    <rPh sb="10" eb="12">
      <t>ヨクセイ</t>
    </rPh>
    <rPh sb="12" eb="14">
      <t>ソチ</t>
    </rPh>
    <rPh sb="18" eb="20">
      <t>ジョウキョウ</t>
    </rPh>
    <phoneticPr fontId="5"/>
  </si>
  <si>
    <t xml:space="preserve"> 年度における</t>
    <rPh sb="1" eb="3">
      <t>ネンド</t>
    </rPh>
    <phoneticPr fontId="5"/>
  </si>
  <si>
    <t>　二酸化炭素排出量</t>
    <rPh sb="1" eb="4">
      <t>ニサンカ</t>
    </rPh>
    <rPh sb="4" eb="6">
      <t>タンソ</t>
    </rPh>
    <rPh sb="6" eb="8">
      <t>ハイシュツ</t>
    </rPh>
    <rPh sb="8" eb="9">
      <t>リョウ</t>
    </rPh>
    <phoneticPr fontId="5"/>
  </si>
  <si>
    <r>
      <t>（kg-CO</t>
    </r>
    <r>
      <rPr>
        <vertAlign val="subscript"/>
        <sz val="11"/>
        <rFont val="ＭＳ 明朝"/>
        <family val="1"/>
        <charset val="128"/>
      </rPr>
      <t>2</t>
    </r>
    <r>
      <rPr>
        <sz val="11"/>
        <rFont val="ＭＳ 明朝"/>
        <family val="1"/>
        <charset val="128"/>
      </rPr>
      <t>)</t>
    </r>
    <phoneticPr fontId="5"/>
  </si>
  <si>
    <t>連絡先</t>
    <rPh sb="0" eb="3">
      <t>レンラクサキ</t>
    </rPh>
    <phoneticPr fontId="5"/>
  </si>
  <si>
    <t>担当部署・担当者氏名</t>
    <rPh sb="0" eb="2">
      <t>タントウ</t>
    </rPh>
    <rPh sb="2" eb="4">
      <t>ブショ</t>
    </rPh>
    <rPh sb="5" eb="8">
      <t>タントウシャ</t>
    </rPh>
    <rPh sb="8" eb="10">
      <t>シメイ</t>
    </rPh>
    <phoneticPr fontId="5"/>
  </si>
  <si>
    <t>電話番号</t>
    <rPh sb="0" eb="2">
      <t>デンワ</t>
    </rPh>
    <rPh sb="2" eb="4">
      <t>バンゴウ</t>
    </rPh>
    <phoneticPr fontId="5"/>
  </si>
  <si>
    <t>電子メールアドレス</t>
    <rPh sb="0" eb="2">
      <t>デンシ</t>
    </rPh>
    <phoneticPr fontId="5"/>
  </si>
  <si>
    <t>ＦＡＸ番号</t>
    <rPh sb="3" eb="5">
      <t>バンゴウ</t>
    </rPh>
    <phoneticPr fontId="5"/>
  </si>
  <si>
    <t>工 場 等 の 名 称</t>
    <rPh sb="0" eb="1">
      <t>コウ</t>
    </rPh>
    <rPh sb="2" eb="3">
      <t>バ</t>
    </rPh>
    <rPh sb="4" eb="5">
      <t>ナド</t>
    </rPh>
    <rPh sb="8" eb="9">
      <t>ナ</t>
    </rPh>
    <rPh sb="10" eb="11">
      <t>ショウ</t>
    </rPh>
    <phoneticPr fontId="5"/>
  </si>
  <si>
    <t>工 場 等 の 所 在 地</t>
    <rPh sb="0" eb="1">
      <t>コウ</t>
    </rPh>
    <rPh sb="2" eb="3">
      <t>バ</t>
    </rPh>
    <rPh sb="4" eb="5">
      <t>トウ</t>
    </rPh>
    <rPh sb="8" eb="9">
      <t>ショ</t>
    </rPh>
    <rPh sb="10" eb="11">
      <t>ザイ</t>
    </rPh>
    <rPh sb="12" eb="13">
      <t>チ</t>
    </rPh>
    <phoneticPr fontId="5"/>
  </si>
  <si>
    <t>業　　　  　種</t>
    <rPh sb="0" eb="1">
      <t>ギョウ</t>
    </rPh>
    <rPh sb="7" eb="8">
      <t>シュ</t>
    </rPh>
    <phoneticPr fontId="5"/>
  </si>
  <si>
    <t>別  紙</t>
    <rPh sb="0" eb="1">
      <t>ベツ</t>
    </rPh>
    <rPh sb="3" eb="4">
      <t>カミ</t>
    </rPh>
    <phoneticPr fontId="5"/>
  </si>
  <si>
    <t>使用の区分</t>
    <rPh sb="0" eb="2">
      <t>シヨウ</t>
    </rPh>
    <rPh sb="3" eb="5">
      <t>クブン</t>
    </rPh>
    <phoneticPr fontId="5"/>
  </si>
  <si>
    <t>燃料等の種類</t>
    <rPh sb="0" eb="2">
      <t>ネンリョウ</t>
    </rPh>
    <rPh sb="2" eb="3">
      <t>トウ</t>
    </rPh>
    <rPh sb="4" eb="6">
      <t>シュルイ</t>
    </rPh>
    <phoneticPr fontId="5"/>
  </si>
  <si>
    <t>使用量 
 (C)</t>
    <rPh sb="0" eb="3">
      <t>シヨウリョウ</t>
    </rPh>
    <phoneticPr fontId="5"/>
  </si>
  <si>
    <t>単位</t>
    <rPh sb="0" eb="2">
      <t>タンイ</t>
    </rPh>
    <phoneticPr fontId="5"/>
  </si>
  <si>
    <t>灯油</t>
    <rPh sb="0" eb="2">
      <t>トウユ</t>
    </rPh>
    <phoneticPr fontId="5"/>
  </si>
  <si>
    <t>Ａ重油</t>
    <rPh sb="1" eb="3">
      <t>ジュウユ</t>
    </rPh>
    <phoneticPr fontId="5"/>
  </si>
  <si>
    <t>都市ガス(13A)</t>
    <rPh sb="0" eb="2">
      <t>トシ</t>
    </rPh>
    <phoneticPr fontId="5"/>
  </si>
  <si>
    <t>液化石油ガス(LPG)</t>
    <rPh sb="0" eb="2">
      <t>エキカ</t>
    </rPh>
    <rPh sb="2" eb="4">
      <t>セキユ</t>
    </rPh>
    <phoneticPr fontId="5"/>
  </si>
  <si>
    <t>液化天然ガス(LNG)</t>
    <rPh sb="0" eb="2">
      <t>エキカ</t>
    </rPh>
    <rPh sb="2" eb="4">
      <t>テンネン</t>
    </rPh>
    <phoneticPr fontId="5"/>
  </si>
  <si>
    <t>原油換算係数</t>
    <rPh sb="0" eb="2">
      <t>ゲンユ</t>
    </rPh>
    <rPh sb="2" eb="4">
      <t>カンサン</t>
    </rPh>
    <rPh sb="4" eb="6">
      <t>ケイスウ</t>
    </rPh>
    <phoneticPr fontId="3"/>
  </si>
  <si>
    <t>←着色されていないセルは入力不要です(以下同じ）。</t>
    <rPh sb="1" eb="3">
      <t>チャクショク</t>
    </rPh>
    <rPh sb="12" eb="14">
      <t>ニュウリョク</t>
    </rPh>
    <rPh sb="14" eb="16">
      <t>フヨウ</t>
    </rPh>
    <rPh sb="19" eb="21">
      <t>イカ</t>
    </rPh>
    <rPh sb="21" eb="22">
      <t>オナ</t>
    </rPh>
    <phoneticPr fontId="5"/>
  </si>
  <si>
    <t>　新たに対象となった事業所は、（新）と記入してください。</t>
    <rPh sb="16" eb="17">
      <t>シン</t>
    </rPh>
    <rPh sb="19" eb="21">
      <t>キニュウ</t>
    </rPh>
    <phoneticPr fontId="5"/>
  </si>
  <si>
    <t xml:space="preserve"> エネルギー使用量（燃料、熱および電気）の原油換算表</t>
    <rPh sb="6" eb="9">
      <t>シヨウリョウ</t>
    </rPh>
    <rPh sb="10" eb="12">
      <t>ネンリョウ</t>
    </rPh>
    <rPh sb="13" eb="14">
      <t>ネツ</t>
    </rPh>
    <rPh sb="17" eb="19">
      <t>デンキ</t>
    </rPh>
    <rPh sb="21" eb="23">
      <t>ゲンユ</t>
    </rPh>
    <rPh sb="23" eb="25">
      <t>カンサン</t>
    </rPh>
    <rPh sb="25" eb="26">
      <t>ヒョウ</t>
    </rPh>
    <phoneticPr fontId="5"/>
  </si>
  <si>
    <t>黄色セル</t>
    <rPh sb="0" eb="2">
      <t>キイロ</t>
    </rPh>
    <phoneticPr fontId="5"/>
  </si>
  <si>
    <t>に数値を入力してください。</t>
    <rPh sb="1" eb="3">
      <t>スウチ</t>
    </rPh>
    <rPh sb="4" eb="6">
      <t>ニュウリョク</t>
    </rPh>
    <phoneticPr fontId="5"/>
  </si>
  <si>
    <t>原油(コンデンセートを除く。)</t>
  </si>
  <si>
    <t>L（㍑）</t>
    <phoneticPr fontId="5"/>
  </si>
  <si>
    <t/>
  </si>
  <si>
    <t>ナフサ</t>
  </si>
  <si>
    <t>灯油</t>
  </si>
  <si>
    <t>軽油</t>
  </si>
  <si>
    <t>Ａ重油</t>
  </si>
  <si>
    <t>Ｂ・Ｃ重油</t>
  </si>
  <si>
    <t>石油アスファルト</t>
  </si>
  <si>
    <t>kg（㌕）</t>
    <phoneticPr fontId="5"/>
  </si>
  <si>
    <t>その他可燃性天然ガス</t>
  </si>
  <si>
    <t>石炭コークス</t>
  </si>
  <si>
    <t>コールタール</t>
  </si>
  <si>
    <t>コークス炉ガス</t>
  </si>
  <si>
    <t>高炉ガス</t>
  </si>
  <si>
    <t>転炉ガス</t>
  </si>
  <si>
    <t>都市ガス(13A)</t>
  </si>
  <si>
    <t>MJ</t>
  </si>
  <si>
    <t>kWh</t>
    <phoneticPr fontId="5"/>
  </si>
  <si>
    <t>合計</t>
    <rPh sb="0" eb="2">
      <t>ゴウケイ</t>
    </rPh>
    <phoneticPr fontId="5"/>
  </si>
  <si>
    <t>※このシートは事業場の正確なエネルギー使用量（原油換算）を確認するためのもので、提出の必要はありません。</t>
    <rPh sb="7" eb="10">
      <t>ジギョウジョウ</t>
    </rPh>
    <rPh sb="11" eb="13">
      <t>セイカク</t>
    </rPh>
    <rPh sb="19" eb="22">
      <t>シヨウリョウ</t>
    </rPh>
    <rPh sb="23" eb="25">
      <t>ゲンユ</t>
    </rPh>
    <rPh sb="25" eb="27">
      <t>カンサン</t>
    </rPh>
    <rPh sb="29" eb="31">
      <t>カクニン</t>
    </rPh>
    <rPh sb="40" eb="42">
      <t>テイシュツ</t>
    </rPh>
    <rPh sb="43" eb="45">
      <t>ヒツヨウ</t>
    </rPh>
    <phoneticPr fontId="3"/>
  </si>
  <si>
    <t>　判定フロー図を参考に必要な提出書類を確認してください。</t>
    <rPh sb="1" eb="3">
      <t>ハンテイ</t>
    </rPh>
    <rPh sb="6" eb="7">
      <t>ズ</t>
    </rPh>
    <rPh sb="8" eb="10">
      <t>サンコウ</t>
    </rPh>
    <rPh sb="11" eb="13">
      <t>ヒツヨウ</t>
    </rPh>
    <rPh sb="14" eb="16">
      <t>テイシュツ</t>
    </rPh>
    <rPh sb="16" eb="18">
      <t>ショルイ</t>
    </rPh>
    <rPh sb="19" eb="21">
      <t>カクニン</t>
    </rPh>
    <phoneticPr fontId="3"/>
  </si>
  <si>
    <t>電気事業者</t>
    <phoneticPr fontId="3"/>
  </si>
  <si>
    <t>上記以外の買電</t>
    <rPh sb="0" eb="2">
      <t>ジョウキ</t>
    </rPh>
    <rPh sb="2" eb="4">
      <t>イガイ</t>
    </rPh>
    <rPh sb="5" eb="6">
      <t>カ</t>
    </rPh>
    <phoneticPr fontId="3"/>
  </si>
  <si>
    <t>燃料等の種類</t>
    <rPh sb="0" eb="2">
      <t>ネンリョウ</t>
    </rPh>
    <rPh sb="2" eb="3">
      <t>トウ</t>
    </rPh>
    <rPh sb="4" eb="6">
      <t>シュルイ</t>
    </rPh>
    <phoneticPr fontId="3"/>
  </si>
  <si>
    <t>単位</t>
    <rPh sb="0" eb="2">
      <t>タンイ</t>
    </rPh>
    <phoneticPr fontId="3"/>
  </si>
  <si>
    <t>単位発熱量（MJ）</t>
    <rPh sb="0" eb="2">
      <t>タンイ</t>
    </rPh>
    <rPh sb="2" eb="5">
      <t>ハツネツリョウ</t>
    </rPh>
    <phoneticPr fontId="3"/>
  </si>
  <si>
    <t>単位発熱量×二酸化炭素排出係数</t>
    <rPh sb="0" eb="2">
      <t>タンイ</t>
    </rPh>
    <rPh sb="2" eb="5">
      <t>ハツネツリョウ</t>
    </rPh>
    <rPh sb="6" eb="9">
      <t>ニサンカ</t>
    </rPh>
    <rPh sb="9" eb="11">
      <t>タンソ</t>
    </rPh>
    <rPh sb="11" eb="13">
      <t>ハイシュツ</t>
    </rPh>
    <rPh sb="13" eb="15">
      <t>ケイスウ</t>
    </rPh>
    <phoneticPr fontId="3"/>
  </si>
  <si>
    <t>原油（コンデンセート除く）</t>
    <rPh sb="0" eb="2">
      <t>ゲンユ</t>
    </rPh>
    <rPh sb="10" eb="11">
      <t>ノゾ</t>
    </rPh>
    <phoneticPr fontId="3"/>
  </si>
  <si>
    <t>石油アスファルト</t>
    <rPh sb="0" eb="2">
      <t>セキユ</t>
    </rPh>
    <phoneticPr fontId="3"/>
  </si>
  <si>
    <t>石油コークス</t>
    <rPh sb="0" eb="2">
      <t>セキユ</t>
    </rPh>
    <phoneticPr fontId="3"/>
  </si>
  <si>
    <t>石油系炭化水素ガス</t>
    <rPh sb="0" eb="3">
      <t>セキユケイ</t>
    </rPh>
    <rPh sb="3" eb="5">
      <t>タンカ</t>
    </rPh>
    <rPh sb="5" eb="7">
      <t>スイソ</t>
    </rPh>
    <phoneticPr fontId="3"/>
  </si>
  <si>
    <t>その他可燃性天然ガス</t>
    <rPh sb="2" eb="3">
      <t>ホカ</t>
    </rPh>
    <rPh sb="3" eb="6">
      <t>カネンセイ</t>
    </rPh>
    <rPh sb="6" eb="8">
      <t>テンネン</t>
    </rPh>
    <phoneticPr fontId="5"/>
  </si>
  <si>
    <t>燃料の種類</t>
    <rPh sb="0" eb="2">
      <t>ネンリョウ</t>
    </rPh>
    <rPh sb="3" eb="5">
      <t>シュルイ</t>
    </rPh>
    <phoneticPr fontId="3"/>
  </si>
  <si>
    <t>揮発油（ガソリン）</t>
    <rPh sb="0" eb="3">
      <t>キハツユ</t>
    </rPh>
    <phoneticPr fontId="3"/>
  </si>
  <si>
    <t>軽油</t>
    <rPh sb="0" eb="2">
      <t>ケイユ</t>
    </rPh>
    <phoneticPr fontId="3"/>
  </si>
  <si>
    <t>Ｂ・C重油</t>
    <rPh sb="3" eb="5">
      <t>ジュウユ</t>
    </rPh>
    <phoneticPr fontId="5"/>
  </si>
  <si>
    <t>産業用蒸気</t>
    <rPh sb="0" eb="3">
      <t>サンギョウヨウ</t>
    </rPh>
    <rPh sb="3" eb="5">
      <t>ジョウキ</t>
    </rPh>
    <phoneticPr fontId="5"/>
  </si>
  <si>
    <t>MJ</t>
    <phoneticPr fontId="3"/>
  </si>
  <si>
    <t>産業用以外の蒸気、温水、冷水</t>
    <rPh sb="0" eb="3">
      <t>サンギョウヨウ</t>
    </rPh>
    <rPh sb="3" eb="5">
      <t>イガイ</t>
    </rPh>
    <rPh sb="6" eb="8">
      <t>ジョウキ</t>
    </rPh>
    <rPh sb="9" eb="11">
      <t>オンスイ</t>
    </rPh>
    <rPh sb="12" eb="14">
      <t>レイスイ</t>
    </rPh>
    <phoneticPr fontId="3"/>
  </si>
  <si>
    <t>kg（㌕）</t>
    <phoneticPr fontId="5"/>
  </si>
  <si>
    <t>L（㍑）</t>
    <phoneticPr fontId="5"/>
  </si>
  <si>
    <t>ナフサ</t>
    <phoneticPr fontId="3"/>
  </si>
  <si>
    <t>業種</t>
    <rPh sb="0" eb="2">
      <t>ギョウシュ</t>
    </rPh>
    <phoneticPr fontId="5"/>
  </si>
  <si>
    <t>01 農業</t>
  </si>
  <si>
    <t>02 林業</t>
  </si>
  <si>
    <t>03 漁業（水産養殖業を除く）</t>
  </si>
  <si>
    <t>04 水産養殖業</t>
  </si>
  <si>
    <t>05 鉱業,砕石業,砂利採取業</t>
  </si>
  <si>
    <t>06 総合工事業</t>
  </si>
  <si>
    <t>07 職別工事業（設備工事業を除く）</t>
  </si>
  <si>
    <t>08 設備工事業</t>
  </si>
  <si>
    <t>09 食料品製造業</t>
  </si>
  <si>
    <t>10 飲料・たばこ・飼料製造業</t>
  </si>
  <si>
    <t>11 繊維工</t>
  </si>
  <si>
    <t>12 木材・木製品製造業（家具を除く）</t>
  </si>
  <si>
    <t>13 家具・装備品製造業</t>
  </si>
  <si>
    <t>14 パルプ・紙・紙加工品製造業</t>
  </si>
  <si>
    <t>15 印刷・同関連業</t>
  </si>
  <si>
    <t>16 化学工業</t>
  </si>
  <si>
    <t>17 石油製品・石炭製品製造業</t>
  </si>
  <si>
    <t>18 プラスチック製品製造業</t>
  </si>
  <si>
    <t>19 ゴム製品製造業</t>
  </si>
  <si>
    <t>20 なめし革・同製品・毛皮製造業</t>
  </si>
  <si>
    <t>21 窯業・土石製品製造業</t>
  </si>
  <si>
    <t xml:space="preserve">22 鉄鋼業 </t>
  </si>
  <si>
    <t xml:space="preserve">23 非鉄金属製造業 </t>
  </si>
  <si>
    <t>24 金属製品製造業</t>
  </si>
  <si>
    <t xml:space="preserve">25 はん用機械器具製造業 </t>
  </si>
  <si>
    <t xml:space="preserve">26 生産用機械器具製造業 </t>
  </si>
  <si>
    <t>27 業務用機械器具製造業</t>
  </si>
  <si>
    <t xml:space="preserve">28 電子部品・デバイス・電子回路製造業 </t>
  </si>
  <si>
    <t xml:space="preserve">29 電子機械器具製造業 </t>
  </si>
  <si>
    <t>30 情報通信機械器具製造業</t>
  </si>
  <si>
    <t xml:space="preserve">31 輸送用機械器具製造業 </t>
  </si>
  <si>
    <t xml:space="preserve">32 その他の製造業 </t>
  </si>
  <si>
    <t>33 電気業</t>
  </si>
  <si>
    <t>34 ガス業</t>
  </si>
  <si>
    <t>35 熱供給業</t>
  </si>
  <si>
    <t>36 水道業</t>
  </si>
  <si>
    <t>37 通信業</t>
  </si>
  <si>
    <t>38 放送業</t>
  </si>
  <si>
    <t xml:space="preserve">39 情報サービス業 </t>
  </si>
  <si>
    <t>40 インターネット附随サービス業</t>
  </si>
  <si>
    <t xml:space="preserve">41 映像・音声・文字情報製作業 </t>
  </si>
  <si>
    <t xml:space="preserve">42 鉄道業 </t>
  </si>
  <si>
    <t xml:space="preserve">43 道路旅客運送業 </t>
  </si>
  <si>
    <t xml:space="preserve">44 道路貨物運送業 </t>
  </si>
  <si>
    <t xml:space="preserve">45 水運業 </t>
  </si>
  <si>
    <t>46 航空運輸業</t>
  </si>
  <si>
    <t xml:space="preserve">47 倉庫業 </t>
  </si>
  <si>
    <t xml:space="preserve">48 運輸に附帯するサービス業 </t>
  </si>
  <si>
    <t>49 郵便業（信書便事業を含む）</t>
  </si>
  <si>
    <t xml:space="preserve">50 各種商品卸売業 </t>
  </si>
  <si>
    <t xml:space="preserve">51 繊維・衣服等卸売業 </t>
  </si>
  <si>
    <t>52 飲食料品卸売業</t>
  </si>
  <si>
    <t>53 建築材料,鉱物・金属材料等卸売業</t>
  </si>
  <si>
    <t>54 機械器具卸売業</t>
  </si>
  <si>
    <t xml:space="preserve">55 その他の卸売業 </t>
  </si>
  <si>
    <t>56 各種商品卸売業</t>
    <rPh sb="9" eb="10">
      <t>ギョウ</t>
    </rPh>
    <phoneticPr fontId="5"/>
  </si>
  <si>
    <t xml:space="preserve">57 織物・衣服・身の回り品小売業 </t>
  </si>
  <si>
    <t xml:space="preserve">58 飲食料品小売業 </t>
  </si>
  <si>
    <t xml:space="preserve">59 機械器具小売業 </t>
  </si>
  <si>
    <t xml:space="preserve">60 その他の小売業 </t>
  </si>
  <si>
    <t xml:space="preserve">61 無店舗小売業 </t>
  </si>
  <si>
    <t xml:space="preserve">62 銀行業 </t>
  </si>
  <si>
    <t>63 協同組織金融業</t>
  </si>
  <si>
    <t xml:space="preserve">64 貸金業,クレジットカード業等非預金 信用機関 </t>
  </si>
  <si>
    <t xml:space="preserve">65 金融商品取引業,商品先物取扱引業 </t>
  </si>
  <si>
    <t xml:space="preserve">66 補助的金融業等 </t>
  </si>
  <si>
    <t xml:space="preserve">67 保険業（保険媒介代理業,保険サービ ス業を含む） </t>
  </si>
  <si>
    <t xml:space="preserve">68 不動産取引業 </t>
  </si>
  <si>
    <t xml:space="preserve">69 不動産賃貸業・管理業 </t>
  </si>
  <si>
    <t xml:space="preserve">70 物品賃貸業 </t>
  </si>
  <si>
    <t>71 学術・開発研究機関</t>
  </si>
  <si>
    <t>72 専門サービス業（他に分類されないもの）</t>
  </si>
  <si>
    <t>73 広告業</t>
  </si>
  <si>
    <t>74 技術サービス業（他に分類されないもの）</t>
  </si>
  <si>
    <t>75 宿泊業</t>
  </si>
  <si>
    <t xml:space="preserve">76 飲食店 </t>
  </si>
  <si>
    <t>77 持ち帰り・配達飲食サービス業</t>
  </si>
  <si>
    <t xml:space="preserve">78 洗濯・理髪・美容・浴場業 </t>
  </si>
  <si>
    <t xml:space="preserve">79 その他の生活関連サービス業 </t>
  </si>
  <si>
    <t xml:space="preserve">80 娯楽業 </t>
  </si>
  <si>
    <t xml:space="preserve">81 学校教育 </t>
  </si>
  <si>
    <t xml:space="preserve">82 その他の教育,学習支援業 </t>
  </si>
  <si>
    <t xml:space="preserve">83 医療業 </t>
  </si>
  <si>
    <t xml:space="preserve">84 保健衛生 </t>
  </si>
  <si>
    <t xml:space="preserve">85 社会保険・社会福祉・介護事業 </t>
  </si>
  <si>
    <t xml:space="preserve">86 郵便局 </t>
  </si>
  <si>
    <t xml:space="preserve">87 協同組合（他に分類されないもの） </t>
  </si>
  <si>
    <t xml:space="preserve">88 廃棄物処理業 </t>
  </si>
  <si>
    <t xml:space="preserve">89 自動車整備業 </t>
  </si>
  <si>
    <t xml:space="preserve">89 インターネット附随サービス業 </t>
  </si>
  <si>
    <t>90 機械等修理業</t>
  </si>
  <si>
    <t xml:space="preserve">91 職業紹介・労働者派遣業 </t>
  </si>
  <si>
    <t xml:space="preserve">92 その他の事業サービス業 </t>
  </si>
  <si>
    <t>93 政治・経済・文化団体</t>
  </si>
  <si>
    <t>94 宗教</t>
  </si>
  <si>
    <t>95 その他のサービス業</t>
  </si>
  <si>
    <t>96 外国公務</t>
  </si>
  <si>
    <t xml:space="preserve">97 国家公務 </t>
  </si>
  <si>
    <t>98 地方公務</t>
  </si>
  <si>
    <t>99 分類不能の産業</t>
  </si>
  <si>
    <t>年度におけるエネルギー起源二酸化炭素排出量</t>
    <phoneticPr fontId="3"/>
  </si>
  <si>
    <t>二酸化炭素
換算係数
（D）</t>
    <rPh sb="0" eb="3">
      <t>ニサンカ</t>
    </rPh>
    <rPh sb="3" eb="5">
      <t>タンソ</t>
    </rPh>
    <rPh sb="6" eb="8">
      <t>カンサン</t>
    </rPh>
    <rPh sb="8" eb="10">
      <t>ケイスウ</t>
    </rPh>
    <phoneticPr fontId="3"/>
  </si>
  <si>
    <r>
      <t>二酸化炭素
排出量
  (㎏-CO</t>
    </r>
    <r>
      <rPr>
        <vertAlign val="subscript"/>
        <sz val="12"/>
        <rFont val="ＭＳ Ｐ明朝"/>
        <family val="1"/>
        <charset val="128"/>
      </rPr>
      <t>2</t>
    </r>
    <r>
      <rPr>
        <sz val="12"/>
        <rFont val="ＭＳ Ｐ明朝"/>
        <family val="1"/>
        <charset val="128"/>
      </rPr>
      <t>）
(C)×(D)</t>
    </r>
    <rPh sb="0" eb="3">
      <t>ニサンカ</t>
    </rPh>
    <rPh sb="3" eb="5">
      <t>タンソ</t>
    </rPh>
    <rPh sb="6" eb="8">
      <t>ハイシュツ</t>
    </rPh>
    <rPh sb="8" eb="9">
      <t>リョウ</t>
    </rPh>
    <phoneticPr fontId="5"/>
  </si>
  <si>
    <t>原油換算係数（E）</t>
    <rPh sb="0" eb="2">
      <t>ゲンユ</t>
    </rPh>
    <rPh sb="2" eb="4">
      <t>カンサン</t>
    </rPh>
    <rPh sb="4" eb="6">
      <t>ケイスウ</t>
    </rPh>
    <phoneticPr fontId="3"/>
  </si>
  <si>
    <t>原油換算量(kL)
（C）×（E）/1000</t>
    <rPh sb="0" eb="2">
      <t>ゲンユ</t>
    </rPh>
    <rPh sb="2" eb="5">
      <t>カンサンリョウ</t>
    </rPh>
    <phoneticPr fontId="3"/>
  </si>
  <si>
    <t>電気事業者名</t>
    <rPh sb="0" eb="2">
      <t>デンキ</t>
    </rPh>
    <rPh sb="2" eb="6">
      <t>ジギョウシャメイ</t>
    </rPh>
    <phoneticPr fontId="3"/>
  </si>
  <si>
    <t>調整後排出係数</t>
    <rPh sb="0" eb="3">
      <t>チョウセイゴ</t>
    </rPh>
    <rPh sb="3" eb="5">
      <t>ハイシュツ</t>
    </rPh>
    <rPh sb="5" eb="7">
      <t>ケイスウ</t>
    </rPh>
    <phoneticPr fontId="2"/>
  </si>
  <si>
    <t>燃料の使用</t>
    <rPh sb="0" eb="2">
      <t>ネンリョウ</t>
    </rPh>
    <rPh sb="3" eb="5">
      <t>シヨウ</t>
    </rPh>
    <phoneticPr fontId="3"/>
  </si>
  <si>
    <t>__2020</t>
    <phoneticPr fontId="3"/>
  </si>
  <si>
    <t>__2021</t>
    <phoneticPr fontId="3"/>
  </si>
  <si>
    <t>__2020アーバンエナジー(株)　メニューA</t>
  </si>
  <si>
    <t>アーバンエナジー(株)　メニューA</t>
  </si>
  <si>
    <t>__2020アーバンエナジー(株)　メニューB</t>
  </si>
  <si>
    <t>アーバンエナジー(株)　メニューB</t>
  </si>
  <si>
    <t>__2020アーバンエナジー(株)　メニューC</t>
  </si>
  <si>
    <t>アーバンエナジー(株)　メニューC</t>
  </si>
  <si>
    <t>__2020アーバンエナジー(株)　メニューD</t>
  </si>
  <si>
    <t>アーバンエナジー(株)　メニューD</t>
  </si>
  <si>
    <t>__2020アーバンエナジー(株)　メニューE</t>
  </si>
  <si>
    <t>アーバンエナジー(株)　メニューE</t>
  </si>
  <si>
    <t>__2020アーバンエナジー(株)　メニューF</t>
  </si>
  <si>
    <t>アーバンエナジー(株)　メニューF</t>
  </si>
  <si>
    <t>__2020アーバンエナジー(株)　メニューG</t>
  </si>
  <si>
    <t>アーバンエナジー(株)　メニューG</t>
  </si>
  <si>
    <t>__2020アーバンエナジー(株)　メニューH(残差)</t>
  </si>
  <si>
    <t>アーバンエナジー(株)　メニューH(残差)</t>
  </si>
  <si>
    <t>__2020アーバンエナジー(株)　（参考値)事業者全体</t>
  </si>
  <si>
    <t>アーバンエナジー(株)　（参考値)事業者全体</t>
  </si>
  <si>
    <t>他人へ供給した熱</t>
    <rPh sb="0" eb="2">
      <t>タニン</t>
    </rPh>
    <rPh sb="3" eb="5">
      <t>キョウキュウ</t>
    </rPh>
    <rPh sb="7" eb="8">
      <t>ネツ</t>
    </rPh>
    <phoneticPr fontId="3"/>
  </si>
  <si>
    <t>電気事業者名</t>
    <rPh sb="0" eb="2">
      <t>デンキ</t>
    </rPh>
    <rPh sb="2" eb="5">
      <t>ジギョウシャ</t>
    </rPh>
    <rPh sb="5" eb="6">
      <t>ナ</t>
    </rPh>
    <phoneticPr fontId="3"/>
  </si>
  <si>
    <t>自家発電量</t>
    <rPh sb="0" eb="2">
      <t>ジカ</t>
    </rPh>
    <rPh sb="2" eb="4">
      <t>ハツデン</t>
    </rPh>
    <rPh sb="4" eb="5">
      <t>リョウ</t>
    </rPh>
    <phoneticPr fontId="3"/>
  </si>
  <si>
    <t>化石燃料で発電し自家消費した量</t>
    <rPh sb="0" eb="2">
      <t>カセキ</t>
    </rPh>
    <rPh sb="2" eb="4">
      <t>ネンリョウ</t>
    </rPh>
    <rPh sb="5" eb="7">
      <t>ハツデン</t>
    </rPh>
    <rPh sb="8" eb="10">
      <t>ジカ</t>
    </rPh>
    <rPh sb="10" eb="12">
      <t>ショウヒ</t>
    </rPh>
    <rPh sb="14" eb="15">
      <t>リョウ</t>
    </rPh>
    <phoneticPr fontId="3"/>
  </si>
  <si>
    <t>他人へ供給した電気</t>
    <rPh sb="0" eb="2">
      <t>タニン</t>
    </rPh>
    <rPh sb="3" eb="5">
      <t>キョウキュウ</t>
    </rPh>
    <phoneticPr fontId="3"/>
  </si>
  <si>
    <t>化石燃料で発電し供給した量</t>
    <rPh sb="0" eb="2">
      <t>カセキ</t>
    </rPh>
    <rPh sb="2" eb="4">
      <t>ネンリョウ</t>
    </rPh>
    <rPh sb="5" eb="7">
      <t>ハツデン</t>
    </rPh>
    <rPh sb="8" eb="10">
      <t>キョウキュウ</t>
    </rPh>
    <rPh sb="12" eb="13">
      <t>リョウ</t>
    </rPh>
    <phoneticPr fontId="3"/>
  </si>
  <si>
    <t>ｋWh</t>
    <phoneticPr fontId="3"/>
  </si>
  <si>
    <t>温室効果ガス排出量合計（F）</t>
    <rPh sb="0" eb="2">
      <t>オンシツ</t>
    </rPh>
    <rPh sb="2" eb="4">
      <t>コウカ</t>
    </rPh>
    <rPh sb="6" eb="9">
      <t>ハイシュツリョウ</t>
    </rPh>
    <rPh sb="9" eb="10">
      <t>ゴウ</t>
    </rPh>
    <rPh sb="10" eb="11">
      <t>ケイ</t>
    </rPh>
    <phoneticPr fontId="5"/>
  </si>
  <si>
    <t>原油換算量
合計</t>
    <rPh sb="0" eb="2">
      <t>ゲンユ</t>
    </rPh>
    <rPh sb="2" eb="4">
      <t>カンサン</t>
    </rPh>
    <rPh sb="4" eb="5">
      <t>リョウ</t>
    </rPh>
    <rPh sb="6" eb="8">
      <t>ゴウケイ</t>
    </rPh>
    <phoneticPr fontId="3"/>
  </si>
  <si>
    <t>クレジットによる削減量</t>
    <rPh sb="8" eb="10">
      <t>サクゲン</t>
    </rPh>
    <rPh sb="10" eb="11">
      <t>リョウ</t>
    </rPh>
    <phoneticPr fontId="3"/>
  </si>
  <si>
    <t>種類</t>
    <rPh sb="0" eb="2">
      <t>シュルイ</t>
    </rPh>
    <phoneticPr fontId="3"/>
  </si>
  <si>
    <t>区分</t>
    <rPh sb="0" eb="2">
      <t>クブン</t>
    </rPh>
    <phoneticPr fontId="3"/>
  </si>
  <si>
    <t>償却量</t>
    <rPh sb="0" eb="2">
      <t>ショウキャク</t>
    </rPh>
    <rPh sb="2" eb="3">
      <t>リョウ</t>
    </rPh>
    <phoneticPr fontId="3"/>
  </si>
  <si>
    <t>参考</t>
    <rPh sb="0" eb="2">
      <t>サンコウ</t>
    </rPh>
    <phoneticPr fontId="3"/>
  </si>
  <si>
    <t>県内</t>
    <rPh sb="0" eb="2">
      <t>ケンナイ</t>
    </rPh>
    <phoneticPr fontId="3"/>
  </si>
  <si>
    <t>J-クレジット等</t>
    <rPh sb="7" eb="8">
      <t>トウ</t>
    </rPh>
    <phoneticPr fontId="3"/>
  </si>
  <si>
    <t>再エネ電力由来</t>
    <rPh sb="0" eb="1">
      <t>サイ</t>
    </rPh>
    <rPh sb="3" eb="5">
      <t>デンリョク</t>
    </rPh>
    <rPh sb="5" eb="7">
      <t>ユライ</t>
    </rPh>
    <phoneticPr fontId="3"/>
  </si>
  <si>
    <r>
      <t>ｋｇ-CO</t>
    </r>
    <r>
      <rPr>
        <vertAlign val="subscript"/>
        <sz val="14"/>
        <rFont val="ＭＳ Ｐ明朝"/>
        <family val="1"/>
        <charset val="128"/>
      </rPr>
      <t>2</t>
    </r>
    <phoneticPr fontId="3"/>
  </si>
  <si>
    <t>再エネ熱由来</t>
    <rPh sb="0" eb="1">
      <t>サイ</t>
    </rPh>
    <rPh sb="3" eb="4">
      <t>ネツ</t>
    </rPh>
    <rPh sb="4" eb="6">
      <t>ユライ</t>
    </rPh>
    <phoneticPr fontId="3"/>
  </si>
  <si>
    <t>省エネ由来・森林由来</t>
    <rPh sb="0" eb="1">
      <t>ショウ</t>
    </rPh>
    <rPh sb="3" eb="5">
      <t>ユライ</t>
    </rPh>
    <rPh sb="6" eb="8">
      <t>シンリン</t>
    </rPh>
    <rPh sb="8" eb="10">
      <t>ユライ</t>
    </rPh>
    <phoneticPr fontId="3"/>
  </si>
  <si>
    <t>グリーン電力証書</t>
    <rPh sb="4" eb="6">
      <t>デンリョク</t>
    </rPh>
    <rPh sb="6" eb="8">
      <t>ショウショ</t>
    </rPh>
    <phoneticPr fontId="3"/>
  </si>
  <si>
    <t>グリーン熱証書</t>
    <rPh sb="4" eb="5">
      <t>ネツ</t>
    </rPh>
    <rPh sb="5" eb="7">
      <t>ショウショ</t>
    </rPh>
    <phoneticPr fontId="3"/>
  </si>
  <si>
    <t>合計（G1）</t>
    <rPh sb="0" eb="2">
      <t>ゴウケイ</t>
    </rPh>
    <phoneticPr fontId="3"/>
  </si>
  <si>
    <t>その他</t>
    <rPh sb="2" eb="3">
      <t>タ</t>
    </rPh>
    <phoneticPr fontId="3"/>
  </si>
  <si>
    <t>合計（G2）</t>
    <rPh sb="0" eb="2">
      <t>ゴウケイ</t>
    </rPh>
    <phoneticPr fontId="3"/>
  </si>
  <si>
    <t>総計（G1+G2)</t>
    <rPh sb="0" eb="2">
      <t>ソウケイ</t>
    </rPh>
    <phoneticPr fontId="3"/>
  </si>
  <si>
    <r>
      <t>ｋｇ-CO</t>
    </r>
    <r>
      <rPr>
        <vertAlign val="subscript"/>
        <sz val="14"/>
        <rFont val="ＭＳ Ｐ明朝"/>
        <family val="1"/>
        <charset val="128"/>
      </rPr>
      <t>2</t>
    </r>
    <phoneticPr fontId="3"/>
  </si>
  <si>
    <t>注）二酸化炭素排出量は[使用量]（C）に[二酸化炭素換算係数]（D）を乗じて求める。</t>
    <rPh sb="0" eb="1">
      <t>チュウ</t>
    </rPh>
    <rPh sb="2" eb="5">
      <t>ニサンカ</t>
    </rPh>
    <rPh sb="5" eb="7">
      <t>タンソ</t>
    </rPh>
    <rPh sb="7" eb="10">
      <t>ハイシュツリョウ</t>
    </rPh>
    <rPh sb="12" eb="15">
      <t>シヨウリョウ</t>
    </rPh>
    <rPh sb="21" eb="24">
      <t>ニサンカ</t>
    </rPh>
    <rPh sb="24" eb="26">
      <t>タンソ</t>
    </rPh>
    <rPh sb="26" eb="28">
      <t>カンサン</t>
    </rPh>
    <rPh sb="28" eb="30">
      <t>ケイスウ</t>
    </rPh>
    <rPh sb="35" eb="36">
      <t>ジョウ</t>
    </rPh>
    <rPh sb="38" eb="39">
      <t>モト</t>
    </rPh>
    <phoneticPr fontId="3"/>
  </si>
  <si>
    <t>環境省ホームページ　https://ghg-santeikohyo.env.go.jp/calc</t>
    <rPh sb="0" eb="3">
      <t>カンキョウショウ</t>
    </rPh>
    <phoneticPr fontId="3"/>
  </si>
  <si>
    <t>燃料種別ごとの単位発熱量及び排出係数は、以下のとおりである。</t>
    <rPh sb="0" eb="2">
      <t>ネンリョウ</t>
    </rPh>
    <rPh sb="2" eb="4">
      <t>シュベツ</t>
    </rPh>
    <rPh sb="7" eb="9">
      <t>タンイ</t>
    </rPh>
    <rPh sb="9" eb="12">
      <t>ハツネツリョウ</t>
    </rPh>
    <rPh sb="12" eb="13">
      <t>オヨ</t>
    </rPh>
    <rPh sb="14" eb="16">
      <t>ハイシュツ</t>
    </rPh>
    <rPh sb="16" eb="18">
      <t>ケイスウ</t>
    </rPh>
    <rPh sb="20" eb="22">
      <t>イカ</t>
    </rPh>
    <phoneticPr fontId="3"/>
  </si>
  <si>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</si>
  <si>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</si>
  <si>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</si>
  <si>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</si>
  <si>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</si>
  <si>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</si>
  <si>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</si>
  <si>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</si>
  <si>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</si>
  <si>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</si>
  <si>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</si>
  <si>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</si>
  <si>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</si>
  <si>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</si>
  <si>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</si>
  <si>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</si>
  <si>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</si>
  <si>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</si>
  <si>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二酸化炭素排出係数</t>
    <rPh sb="0" eb="3">
      <t>ニサンカ</t>
    </rPh>
    <rPh sb="3" eb="5">
      <t>タンソ</t>
    </rPh>
    <rPh sb="5" eb="7">
      <t>ハイシュツ</t>
    </rPh>
    <rPh sb="7" eb="9">
      <t>ケイスウ</t>
    </rPh>
    <phoneticPr fontId="3"/>
  </si>
  <si>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</si>
  <si>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</si>
  <si>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</si>
  <si>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</si>
  <si>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</si>
  <si>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</si>
  <si>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バイオガス</t>
    <phoneticPr fontId="3"/>
  </si>
  <si>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</si>
  <si>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</si>
  <si>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</si>
  <si>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</si>
  <si>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</si>
  <si>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</si>
  <si>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</si>
  <si>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</si>
  <si>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</si>
  <si>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</si>
  <si>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</si>
  <si>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</si>
  <si>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</si>
  <si>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</si>
  <si>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</si>
  <si>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</si>
  <si>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</si>
  <si>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</si>
  <si>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</si>
  <si>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</si>
  <si>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</si>
  <si>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</si>
  <si>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</si>
  <si>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</si>
  <si>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</si>
  <si>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</si>
  <si>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</si>
  <si>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</si>
  <si>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</si>
  <si>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</si>
  <si>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</si>
  <si>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</si>
  <si>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</si>
  <si>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</si>
  <si>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</si>
  <si>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</si>
  <si>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</si>
  <si>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</si>
  <si>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</si>
  <si>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</si>
  <si>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</si>
  <si>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</si>
  <si>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</si>
  <si>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</si>
  <si>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</si>
  <si>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</si>
  <si>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</si>
  <si>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</si>
  <si>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</si>
  <si>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</si>
  <si>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</si>
  <si>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</si>
  <si>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</si>
  <si>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</si>
  <si>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</si>
  <si>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</si>
  <si>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</si>
  <si>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</si>
  <si>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</si>
  <si>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</si>
  <si>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</si>
  <si>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</si>
  <si>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</si>
  <si>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</si>
  <si>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</si>
  <si>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</si>
  <si>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</si>
  <si>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</si>
  <si>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</si>
  <si>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</si>
  <si>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</si>
  <si>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</si>
  <si>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</si>
  <si>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</si>
  <si>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</si>
  <si>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</si>
  <si>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</si>
  <si>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</si>
  <si>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</si>
  <si>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</si>
  <si>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</si>
  <si>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</si>
  <si>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</si>
  <si>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</si>
  <si>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</si>
  <si>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</si>
  <si>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</si>
  <si>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</si>
  <si>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</si>
  <si>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</si>
  <si>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</si>
  <si>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</si>
  <si>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</si>
  <si>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</si>
  <si>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</si>
  <si>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</si>
  <si>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</si>
  <si>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</si>
  <si>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</si>
  <si>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</si>
  <si>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</si>
  <si>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</si>
  <si>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</si>
  <si>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</si>
  <si>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</si>
  <si>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</si>
  <si>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</si>
  <si>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</si>
  <si>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</si>
  <si>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</si>
  <si>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</si>
  <si>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</si>
  <si>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</si>
  <si>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</si>
  <si>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</si>
  <si>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</si>
  <si>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</si>
  <si>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</si>
  <si>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</si>
  <si>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</si>
  <si>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</si>
  <si>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</si>
  <si>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</si>
  <si>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</si>
  <si>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</si>
  <si>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</si>
  <si>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</si>
  <si>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</si>
  <si>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</si>
  <si>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</si>
  <si>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</si>
  <si>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</si>
  <si>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</si>
  <si>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</si>
  <si>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</si>
  <si>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</si>
  <si>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</si>
  <si>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</si>
  <si>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</si>
  <si>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</si>
  <si>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</si>
  <si>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</si>
  <si>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</si>
  <si>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</si>
  <si>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</si>
  <si>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</si>
  <si>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</si>
  <si>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</si>
  <si>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</si>
  <si>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</si>
  <si>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</si>
  <si>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</si>
  <si>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</si>
  <si>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</si>
  <si>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</si>
  <si>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</si>
  <si>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</si>
  <si>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</si>
  <si>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</si>
  <si>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</si>
  <si>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</si>
  <si>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</si>
  <si>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</si>
  <si>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</si>
  <si>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</si>
  <si>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</si>
  <si>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</si>
  <si>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</si>
  <si>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</si>
  <si>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</si>
  <si>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</si>
  <si>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</si>
  <si>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</si>
  <si>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</si>
  <si>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</si>
  <si>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</si>
  <si>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</si>
  <si>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</si>
  <si>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</si>
  <si>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</si>
  <si>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</si>
  <si>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</si>
  <si>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</si>
  <si>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</si>
  <si>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</si>
  <si>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</si>
  <si>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</si>
  <si>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</si>
  <si>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</si>
  <si>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</si>
  <si>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</si>
  <si>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</si>
  <si>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</si>
  <si>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</si>
  <si>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</si>
  <si>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</si>
  <si>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</si>
  <si>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</si>
  <si>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</si>
  <si>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</si>
  <si>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</si>
  <si>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</si>
  <si>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</si>
  <si>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</si>
  <si>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</si>
  <si>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</si>
  <si>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</si>
  <si>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</si>
  <si>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</si>
  <si>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</si>
  <si>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</si>
  <si>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</si>
  <si>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</si>
  <si>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</si>
  <si>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</si>
  <si>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</si>
  <si>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</si>
  <si>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</si>
  <si>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</si>
  <si>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</si>
  <si>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</si>
  <si>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</si>
  <si>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</si>
  <si>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</si>
  <si>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</si>
  <si>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</si>
  <si>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</si>
  <si>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</si>
  <si>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</si>
  <si>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</si>
  <si>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</si>
  <si>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</si>
  <si>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</si>
  <si>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No.</t>
    <phoneticPr fontId="5"/>
  </si>
  <si>
    <t>その他</t>
    <rPh sb="2" eb="3">
      <t>ホカ</t>
    </rPh>
    <phoneticPr fontId="5"/>
  </si>
  <si>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5"/>
  </si>
  <si>
    <t>参画状況</t>
    <rPh sb="0" eb="2">
      <t>サンカク</t>
    </rPh>
    <rPh sb="2" eb="4">
      <t>ジョウキョウ</t>
    </rPh>
    <phoneticPr fontId="5"/>
  </si>
  <si>
    <t>導入目標</t>
    <rPh sb="0" eb="2">
      <t>ドウニュウ</t>
    </rPh>
    <rPh sb="2" eb="4">
      <t>モクヒョウ</t>
    </rPh>
    <phoneticPr fontId="5"/>
  </si>
  <si>
    <t>参画済</t>
    <rPh sb="0" eb="2">
      <t>サンカク</t>
    </rPh>
    <rPh sb="2" eb="3">
      <t>ズ</t>
    </rPh>
    <phoneticPr fontId="5"/>
  </si>
  <si>
    <t>RE100</t>
    <phoneticPr fontId="5"/>
  </si>
  <si>
    <t>参画予定</t>
    <rPh sb="0" eb="2">
      <t>サンカク</t>
    </rPh>
    <rPh sb="2" eb="4">
      <t>ヨテイ</t>
    </rPh>
    <phoneticPr fontId="5"/>
  </si>
  <si>
    <t>再エネ宣言ReAction</t>
    <rPh sb="0" eb="1">
      <t>サイ</t>
    </rPh>
    <rPh sb="3" eb="5">
      <t>センゲン</t>
    </rPh>
    <phoneticPr fontId="5"/>
  </si>
  <si>
    <t>その他（記入してください）</t>
    <rPh sb="2" eb="3">
      <t>ホカ</t>
    </rPh>
    <rPh sb="4" eb="6">
      <t>キニュウ</t>
    </rPh>
    <phoneticPr fontId="5"/>
  </si>
  <si>
    <t>２　再生可能エネルギー設備導入・利用状況</t>
    <rPh sb="2" eb="4">
      <t>サイセイ</t>
    </rPh>
    <rPh sb="4" eb="6">
      <t>カノウ</t>
    </rPh>
    <rPh sb="11" eb="13">
      <t>セツビ</t>
    </rPh>
    <rPh sb="13" eb="15">
      <t>ドウニュウ</t>
    </rPh>
    <rPh sb="16" eb="18">
      <t>リヨウ</t>
    </rPh>
    <rPh sb="18" eb="20">
      <t>ジョウキョウ</t>
    </rPh>
    <phoneticPr fontId="5"/>
  </si>
  <si>
    <t>区分</t>
    <rPh sb="0" eb="2">
      <t>クブン</t>
    </rPh>
    <phoneticPr fontId="5"/>
  </si>
  <si>
    <t>発電設備</t>
    <rPh sb="0" eb="2">
      <t>ハツデン</t>
    </rPh>
    <rPh sb="2" eb="4">
      <t>セツビ</t>
    </rPh>
    <phoneticPr fontId="5"/>
  </si>
  <si>
    <t>運転開始年月日</t>
    <rPh sb="0" eb="2">
      <t>ウンテン</t>
    </rPh>
    <rPh sb="2" eb="4">
      <t>カイシ</t>
    </rPh>
    <rPh sb="4" eb="7">
      <t>ネンガッピ</t>
    </rPh>
    <phoneticPr fontId="5"/>
  </si>
  <si>
    <t>設備容量（kW）</t>
    <rPh sb="0" eb="2">
      <t>セツビ</t>
    </rPh>
    <rPh sb="2" eb="4">
      <t>ヨウリョウ</t>
    </rPh>
    <phoneticPr fontId="5"/>
  </si>
  <si>
    <t>利用用途</t>
    <rPh sb="0" eb="2">
      <t>リヨウ</t>
    </rPh>
    <rPh sb="2" eb="4">
      <t>ヨウト</t>
    </rPh>
    <phoneticPr fontId="5"/>
  </si>
  <si>
    <t>自家消費量（kWh）</t>
    <rPh sb="0" eb="2">
      <t>ジカ</t>
    </rPh>
    <rPh sb="2" eb="5">
      <t>ショウヒリョウ</t>
    </rPh>
    <phoneticPr fontId="5"/>
  </si>
  <si>
    <t>他人への販売・供給量（kWh）</t>
    <rPh sb="0" eb="2">
      <t>タニン</t>
    </rPh>
    <rPh sb="4" eb="6">
      <t>ハンバイ</t>
    </rPh>
    <rPh sb="7" eb="9">
      <t>キョウキュウ</t>
    </rPh>
    <rPh sb="9" eb="10">
      <t>リョウ</t>
    </rPh>
    <phoneticPr fontId="5"/>
  </si>
  <si>
    <t>環境価値の創出・移転のないもの</t>
    <rPh sb="0" eb="2">
      <t>カンキョウ</t>
    </rPh>
    <rPh sb="2" eb="4">
      <t>カチ</t>
    </rPh>
    <rPh sb="5" eb="7">
      <t>ソウシュツ</t>
    </rPh>
    <rPh sb="8" eb="10">
      <t>イテン</t>
    </rPh>
    <phoneticPr fontId="5"/>
  </si>
  <si>
    <t>環境価値を創出・移転したもの</t>
    <rPh sb="0" eb="2">
      <t>カンキョウ</t>
    </rPh>
    <rPh sb="2" eb="4">
      <t>カチ</t>
    </rPh>
    <rPh sb="5" eb="7">
      <t>ソウシュツ</t>
    </rPh>
    <rPh sb="8" eb="10">
      <t>イテン</t>
    </rPh>
    <phoneticPr fontId="5"/>
  </si>
  <si>
    <t>FIT電気</t>
    <rPh sb="3" eb="5">
      <t>デンキ</t>
    </rPh>
    <phoneticPr fontId="5"/>
  </si>
  <si>
    <t>電気</t>
    <rPh sb="0" eb="2">
      <t>デンキ</t>
    </rPh>
    <phoneticPr fontId="5"/>
  </si>
  <si>
    <t>例</t>
    <rPh sb="0" eb="1">
      <t>レイ</t>
    </rPh>
    <phoneticPr fontId="5"/>
  </si>
  <si>
    <t>太陽光発電設備</t>
    <rPh sb="0" eb="3">
      <t>タイヨウコウ</t>
    </rPh>
    <rPh sb="3" eb="5">
      <t>ハツデン</t>
    </rPh>
    <rPh sb="5" eb="7">
      <t>セツビ</t>
    </rPh>
    <phoneticPr fontId="5"/>
  </si>
  <si>
    <t>木質バイオマス発電</t>
    <rPh sb="0" eb="2">
      <t>モクシツ</t>
    </rPh>
    <rPh sb="7" eb="9">
      <t>ハツデン</t>
    </rPh>
    <phoneticPr fontId="5"/>
  </si>
  <si>
    <t>熱供給設備</t>
    <rPh sb="0" eb="1">
      <t>ネツ</t>
    </rPh>
    <rPh sb="1" eb="3">
      <t>キョウキュウ</t>
    </rPh>
    <rPh sb="3" eb="5">
      <t>セツビ</t>
    </rPh>
    <phoneticPr fontId="5"/>
  </si>
  <si>
    <t>自家消費量（MJ）</t>
    <rPh sb="0" eb="2">
      <t>ジカ</t>
    </rPh>
    <rPh sb="2" eb="5">
      <t>ショウヒリョウ</t>
    </rPh>
    <phoneticPr fontId="5"/>
  </si>
  <si>
    <t>他者への供給熱量（MJ）</t>
    <rPh sb="0" eb="2">
      <t>タシャ</t>
    </rPh>
    <rPh sb="4" eb="6">
      <t>キョウキュウ</t>
    </rPh>
    <rPh sb="6" eb="8">
      <t>ネツリョウ</t>
    </rPh>
    <phoneticPr fontId="5"/>
  </si>
  <si>
    <t>環境価値の創出・移転のないもの</t>
    <rPh sb="0" eb="2">
      <t>カンキョウ</t>
    </rPh>
    <rPh sb="2" eb="4">
      <t>カチ</t>
    </rPh>
    <phoneticPr fontId="5"/>
  </si>
  <si>
    <t>環境価値を創出・移転したもの</t>
    <rPh sb="0" eb="2">
      <t>カンキョウ</t>
    </rPh>
    <rPh sb="2" eb="4">
      <t>カチ</t>
    </rPh>
    <phoneticPr fontId="5"/>
  </si>
  <si>
    <t>熱</t>
    <rPh sb="0" eb="1">
      <t>ネツ</t>
    </rPh>
    <phoneticPr fontId="5"/>
  </si>
  <si>
    <t>木質バイオマスボイラー</t>
    <rPh sb="0" eb="2">
      <t>モクシツ</t>
    </rPh>
    <phoneticPr fontId="5"/>
  </si>
  <si>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5"/>
  </si>
  <si>
    <t>電気事業者の名称</t>
    <rPh sb="0" eb="2">
      <t>デンキ</t>
    </rPh>
    <rPh sb="2" eb="4">
      <t>ジギョウ</t>
    </rPh>
    <rPh sb="4" eb="5">
      <t>シャ</t>
    </rPh>
    <rPh sb="6" eb="8">
      <t>メイショウ</t>
    </rPh>
    <phoneticPr fontId="5"/>
  </si>
  <si>
    <t>プラン等</t>
    <rPh sb="3" eb="4">
      <t>トウ</t>
    </rPh>
    <phoneticPr fontId="5"/>
  </si>
  <si>
    <t>再生可能エネルギー利用率（％）</t>
    <rPh sb="0" eb="2">
      <t>サイセイ</t>
    </rPh>
    <rPh sb="2" eb="4">
      <t>カノウ</t>
    </rPh>
    <rPh sb="9" eb="11">
      <t>リヨウ</t>
    </rPh>
    <rPh sb="11" eb="12">
      <t>リツ</t>
    </rPh>
    <phoneticPr fontId="5"/>
  </si>
  <si>
    <t>再エネ
電気利用量（kWh）</t>
    <rPh sb="0" eb="1">
      <t>サイ</t>
    </rPh>
    <rPh sb="4" eb="6">
      <t>デンキ</t>
    </rPh>
    <rPh sb="6" eb="8">
      <t>リヨウ</t>
    </rPh>
    <rPh sb="8" eb="9">
      <t>リョウ</t>
    </rPh>
    <phoneticPr fontId="5"/>
  </si>
  <si>
    <t>関西電力(株)</t>
    <rPh sb="0" eb="2">
      <t>カンサイ</t>
    </rPh>
    <rPh sb="2" eb="4">
      <t>デンリョク</t>
    </rPh>
    <rPh sb="4" eb="7">
      <t>カブ</t>
    </rPh>
    <phoneticPr fontId="5"/>
  </si>
  <si>
    <t>再エネECOプラン</t>
    <rPh sb="0" eb="1">
      <t>サイ</t>
    </rPh>
    <phoneticPr fontId="5"/>
  </si>
  <si>
    <t>熱供給事業者</t>
    <rPh sb="0" eb="1">
      <t>ネツ</t>
    </rPh>
    <rPh sb="1" eb="3">
      <t>キョウキュウ</t>
    </rPh>
    <rPh sb="3" eb="6">
      <t>ジギョウシャ</t>
    </rPh>
    <phoneticPr fontId="5"/>
  </si>
  <si>
    <t>詳細</t>
    <rPh sb="0" eb="2">
      <t>ショウサイ</t>
    </rPh>
    <phoneticPr fontId="5"/>
  </si>
  <si>
    <t>〇〇エネルギー(株)</t>
    <rPh sb="7" eb="10">
      <t>カブ</t>
    </rPh>
    <phoneticPr fontId="5"/>
  </si>
  <si>
    <t>電気（MWh）</t>
    <rPh sb="0" eb="2">
      <t>デンキ</t>
    </rPh>
    <phoneticPr fontId="5"/>
  </si>
  <si>
    <t>再生可能エネルギー利用量</t>
    <rPh sb="0" eb="2">
      <t>サイセイ</t>
    </rPh>
    <rPh sb="2" eb="4">
      <t>カノウ</t>
    </rPh>
    <rPh sb="9" eb="11">
      <t>リヨウ</t>
    </rPh>
    <phoneticPr fontId="5"/>
  </si>
  <si>
    <t>Jクレジット（再エネ電力由来）</t>
    <rPh sb="7" eb="8">
      <t>サイ</t>
    </rPh>
    <rPh sb="10" eb="12">
      <t>デンリョク</t>
    </rPh>
    <rPh sb="12" eb="14">
      <t>ユライ</t>
    </rPh>
    <phoneticPr fontId="5"/>
  </si>
  <si>
    <t>グリーン電力証書</t>
    <rPh sb="4" eb="6">
      <t>デンリョク</t>
    </rPh>
    <rPh sb="6" eb="8">
      <t>ショウショ</t>
    </rPh>
    <phoneticPr fontId="5"/>
  </si>
  <si>
    <t>工場等におけるエネルギー利用量</t>
    <rPh sb="0" eb="2">
      <t>コウジョウ</t>
    </rPh>
    <rPh sb="2" eb="3">
      <t>トウ</t>
    </rPh>
    <rPh sb="12" eb="14">
      <t>リヨウ</t>
    </rPh>
    <rPh sb="14" eb="15">
      <t>リョウ</t>
    </rPh>
    <phoneticPr fontId="5"/>
  </si>
  <si>
    <t>再エネ利用率</t>
    <rPh sb="0" eb="1">
      <t>サイ</t>
    </rPh>
    <rPh sb="3" eb="6">
      <t>リヨウリツ</t>
    </rPh>
    <phoneticPr fontId="5"/>
  </si>
  <si>
    <t>熱（GJ）</t>
    <rPh sb="0" eb="1">
      <t>ネツ</t>
    </rPh>
    <phoneticPr fontId="5"/>
  </si>
  <si>
    <t>再生可能エネルギー利用量</t>
    <rPh sb="0" eb="2">
      <t>サイセイ</t>
    </rPh>
    <rPh sb="2" eb="4">
      <t>カノウ</t>
    </rPh>
    <rPh sb="9" eb="12">
      <t>リヨウリョウ</t>
    </rPh>
    <phoneticPr fontId="5"/>
  </si>
  <si>
    <t>Jクレジット（再エネ熱由来）</t>
    <rPh sb="7" eb="8">
      <t>サイ</t>
    </rPh>
    <rPh sb="10" eb="11">
      <t>ネツ</t>
    </rPh>
    <rPh sb="11" eb="13">
      <t>ユライ</t>
    </rPh>
    <phoneticPr fontId="5"/>
  </si>
  <si>
    <t>グリーン熱証書</t>
    <rPh sb="4" eb="5">
      <t>ネツ</t>
    </rPh>
    <rPh sb="5" eb="7">
      <t>ショウショ</t>
    </rPh>
    <phoneticPr fontId="5"/>
  </si>
  <si>
    <t>工場等におけるエネルギー利用量</t>
    <rPh sb="0" eb="2">
      <t>コウジョウ</t>
    </rPh>
    <rPh sb="2" eb="3">
      <t>トウ</t>
    </rPh>
    <rPh sb="12" eb="15">
      <t>リヨウリョウ</t>
    </rPh>
    <phoneticPr fontId="5"/>
  </si>
  <si>
    <t>別紙２　その他報告事項等</t>
    <rPh sb="0" eb="2">
      <t>ベッシ</t>
    </rPh>
    <rPh sb="6" eb="7">
      <t>タ</t>
    </rPh>
    <rPh sb="7" eb="9">
      <t>ホウコク</t>
    </rPh>
    <rPh sb="9" eb="11">
      <t>ジコウ</t>
    </rPh>
    <rPh sb="11" eb="12">
      <t>トウ</t>
    </rPh>
    <phoneticPr fontId="5"/>
  </si>
  <si>
    <t>[別添]　再生可能エネルギーの利用状況</t>
    <rPh sb="1" eb="3">
      <t>ベッテン</t>
    </rPh>
    <rPh sb="5" eb="7">
      <t>サイセイ</t>
    </rPh>
    <rPh sb="7" eb="9">
      <t>カノウ</t>
    </rPh>
    <rPh sb="15" eb="17">
      <t>リヨウ</t>
    </rPh>
    <rPh sb="17" eb="19">
      <t>ジョウキョウ</t>
    </rPh>
    <phoneticPr fontId="5"/>
  </si>
  <si>
    <t>未参画予定なし</t>
    <rPh sb="0" eb="1">
      <t>ミ</t>
    </rPh>
    <rPh sb="1" eb="3">
      <t>サンカク</t>
    </rPh>
    <rPh sb="3" eb="5">
      <t>ヨテイ</t>
    </rPh>
    <phoneticPr fontId="5"/>
  </si>
  <si>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5"/>
  </si>
  <si>
    <t>熱（MJ)</t>
    <rPh sb="0" eb="1">
      <t>ネツ</t>
    </rPh>
    <phoneticPr fontId="5"/>
  </si>
  <si>
    <t>2030年度導入目標</t>
    <rPh sb="4" eb="6">
      <t>ネンド</t>
    </rPh>
    <rPh sb="6" eb="8">
      <t>ドウニュウ</t>
    </rPh>
    <rPh sb="8" eb="10">
      <t>モクヒョウ</t>
    </rPh>
    <phoneticPr fontId="5"/>
  </si>
  <si>
    <t>調整後温室効果ガス排出量（F-G1-G2）</t>
    <rPh sb="0" eb="3">
      <t>チョウセイゴ</t>
    </rPh>
    <rPh sb="3" eb="5">
      <t>オンシツ</t>
    </rPh>
    <rPh sb="5" eb="7">
      <t>コウカ</t>
    </rPh>
    <rPh sb="9" eb="12">
      <t>ハイシュツリョウ</t>
    </rPh>
    <phoneticPr fontId="3"/>
  </si>
  <si>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</si>
  <si>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</si>
  <si>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</si>
  <si>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</si>
  <si>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</si>
  <si>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</si>
  <si>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</si>
  <si>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</si>
  <si>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</si>
  <si>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</si>
  <si>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</si>
  <si>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</si>
  <si>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</si>
  <si>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</si>
  <si>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</si>
  <si>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</si>
  <si>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</si>
  <si>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</si>
  <si>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</si>
  <si>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</si>
  <si>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</si>
  <si>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</si>
  <si>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</si>
  <si>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</si>
  <si>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</si>
  <si>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</si>
  <si>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</si>
  <si>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</si>
  <si>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</si>
  <si>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</si>
  <si>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</si>
  <si>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</si>
  <si>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</si>
  <si>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</si>
  <si>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</si>
  <si>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</si>
  <si>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</si>
  <si>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</si>
  <si>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</si>
  <si>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</si>
  <si>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</si>
  <si>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</si>
  <si>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</si>
  <si>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</si>
  <si>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</si>
  <si>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</si>
  <si>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</si>
  <si>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</si>
  <si>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</si>
  <si>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</si>
  <si>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</si>
  <si>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</si>
  <si>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</si>
  <si>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</si>
  <si>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</si>
  <si>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</si>
  <si>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</si>
  <si>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</si>
  <si>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</si>
  <si>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</si>
  <si>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</si>
  <si>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</si>
  <si>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</si>
  <si>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</si>
  <si>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</si>
  <si>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</si>
  <si>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</si>
  <si>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</si>
  <si>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</si>
  <si>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カワサキグリーンエナジー(株)　メニューA</t>
  </si>
  <si>
    <t>カワサキグリーンエナジー(株)　メニューB</t>
  </si>
  <si>
    <t>カワサキグリーンエナジー(株)　メニューC</t>
  </si>
  <si>
    <t>カワサキグリーンエナジー(株)　メニューD(残差)</t>
  </si>
  <si>
    <t>電源開発(株)　メニューA</t>
  </si>
  <si>
    <t>電源開発(株)　メニューB</t>
  </si>
  <si>
    <t>電源開発(株)　メニューC(残差)</t>
  </si>
  <si>
    <t>パナソニックオペレーショナルエクセレンス(株)(旧：パナソニック(株))　メニューA</t>
  </si>
  <si>
    <t>ＨＴＢエナジー(株)　メニューC(残差)</t>
  </si>
  <si>
    <t>ＲＥ１００電力(株)　メニューA</t>
  </si>
  <si>
    <t>(株)ＵＰＤＡＴＥＲ　メニューA</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</si>
  <si>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</si>
  <si>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</si>
  <si>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</si>
  <si>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</si>
  <si>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</si>
  <si>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</si>
  <si>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</si>
  <si>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</si>
  <si>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</si>
  <si>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</si>
  <si>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</si>
  <si>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</si>
  <si>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</si>
  <si>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</si>
  <si>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</si>
  <si>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</si>
  <si>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</si>
  <si>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</si>
  <si>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</si>
  <si>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</si>
  <si>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</si>
  <si>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</si>
  <si>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</si>
  <si>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</si>
  <si>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</si>
  <si>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</si>
  <si>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</si>
  <si>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</si>
  <si>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</si>
  <si>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</si>
  <si>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</si>
  <si>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</si>
  <si>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</si>
  <si>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</si>
  <si>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</si>
  <si>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</si>
  <si>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</si>
  <si>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</si>
  <si>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</si>
  <si>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</si>
  <si>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</si>
  <si>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</si>
  <si>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</si>
  <si>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</si>
  <si>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</si>
  <si>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</si>
  <si>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</si>
  <si>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</si>
  <si>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</si>
  <si>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</si>
  <si>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</si>
  <si>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</si>
  <si>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</si>
  <si>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</si>
  <si>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</si>
  <si>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</si>
  <si>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</si>
  <si>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</si>
  <si>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</si>
  <si>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</si>
  <si>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</si>
  <si>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</si>
  <si>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</si>
  <si>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</si>
  <si>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</si>
  <si>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</si>
  <si>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</si>
  <si>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</si>
  <si>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</si>
  <si>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</si>
  <si>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</si>
  <si>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</si>
  <si>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</si>
  <si>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</si>
  <si>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</si>
  <si>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</si>
  <si>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</si>
  <si>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</si>
  <si>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</si>
  <si>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</si>
  <si>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</si>
  <si>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</si>
  <si>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</si>
  <si>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</si>
  <si>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</si>
  <si>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</si>
  <si>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</si>
  <si>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</si>
  <si>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</si>
  <si>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</si>
  <si>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</si>
  <si>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</si>
  <si>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</si>
  <si>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</si>
  <si>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</si>
  <si>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</si>
  <si>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</si>
  <si>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</si>
  <si>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</si>
  <si>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</si>
  <si>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</si>
  <si>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</si>
  <si>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</si>
  <si>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</si>
  <si>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</si>
  <si>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</si>
  <si>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</si>
  <si>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</si>
  <si>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</si>
  <si>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</si>
  <si>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</si>
  <si>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</si>
  <si>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</si>
  <si>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</si>
  <si>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</si>
  <si>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</si>
  <si>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</si>
  <si>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</si>
  <si>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</si>
  <si>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</si>
  <si>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</si>
  <si>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</si>
  <si>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</si>
  <si>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</si>
  <si>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</si>
  <si>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</si>
  <si>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</si>
  <si>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</si>
  <si>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</si>
  <si>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</si>
  <si>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</si>
  <si>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</si>
  <si>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</si>
  <si>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</si>
  <si>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</si>
  <si>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</si>
  <si>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</si>
  <si>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</si>
  <si>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</si>
  <si>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</si>
  <si>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</si>
  <si>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</si>
  <si>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</si>
  <si>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</si>
  <si>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</si>
  <si>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</si>
  <si>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</si>
  <si>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</si>
  <si>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</si>
  <si>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</si>
  <si>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</si>
  <si>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</si>
  <si>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</si>
  <si>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</si>
  <si>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</si>
  <si>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</si>
  <si>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</si>
  <si>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</si>
  <si>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</si>
  <si>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</si>
  <si>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</si>
  <si>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</si>
  <si>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</si>
  <si>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</si>
  <si>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</si>
  <si>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</si>
  <si>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</si>
  <si>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</si>
  <si>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</si>
  <si>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</si>
  <si>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</si>
  <si>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</si>
  <si>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</si>
  <si>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</si>
  <si>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</si>
  <si>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</si>
  <si>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</si>
  <si>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</si>
  <si>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</si>
  <si>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</si>
  <si>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</si>
  <si>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</si>
  <si>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</si>
  <si>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</si>
  <si>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</si>
  <si>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</si>
  <si>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</si>
  <si>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</si>
  <si>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</si>
  <si>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</si>
  <si>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</si>
  <si>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</si>
  <si>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</si>
  <si>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</si>
  <si>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</si>
  <si>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__2022カワサキグリーンエナジー(株)　メニューB</t>
  </si>
  <si>
    <t>__2022カワサキグリーンエナジー(株)　メニューC</t>
  </si>
  <si>
    <t>__2022カワサキグリーンエナジー(株)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</si>
  <si>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</si>
  <si>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</si>
  <si>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</si>
  <si>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</si>
  <si>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</si>
  <si>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</si>
  <si>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</si>
  <si>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</si>
  <si>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</si>
  <si>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</si>
  <si>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</si>
  <si>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</si>
  <si>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</si>
  <si>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</si>
  <si>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</si>
  <si>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</si>
  <si>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</si>
  <si>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</si>
  <si>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__2022電源開発(株)　メニューB</t>
  </si>
  <si>
    <t>__2022電源開発(株)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</si>
  <si>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</si>
  <si>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</si>
  <si>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</si>
  <si>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</si>
  <si>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</si>
  <si>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</si>
  <si>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</si>
  <si>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</si>
  <si>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</si>
  <si>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</si>
  <si>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</si>
  <si>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</si>
  <si>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</si>
  <si>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</si>
  <si>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</si>
  <si>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</si>
  <si>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</si>
  <si>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</si>
  <si>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</si>
  <si>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</si>
  <si>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</si>
  <si>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</si>
  <si>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</si>
  <si>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</si>
  <si>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</si>
  <si>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</si>
  <si>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</si>
  <si>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</si>
  <si>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</si>
  <si>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</si>
  <si>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</si>
  <si>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</si>
  <si>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</si>
  <si>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</si>
  <si>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</si>
  <si>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</si>
  <si>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</si>
  <si>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</si>
  <si>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</si>
  <si>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__2022(株)ＵＰＤＡＴＥＲ　メニューA</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</si>
  <si>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</si>
  <si>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</si>
  <si>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</si>
  <si>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</si>
  <si>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</si>
  <si>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</si>
  <si>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</si>
  <si>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</si>
  <si>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</si>
  <si>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アーバンエナジー(株)　メニューI</t>
  </si>
  <si>
    <t>__2023アーバンエナジー(株)　メニューJ</t>
  </si>
  <si>
    <t>アーバンエナジー(株)　メニューJ</t>
  </si>
  <si>
    <t>__2023アーバンエナジー(株)　メニューK</t>
  </si>
  <si>
    <t>アーバンエナジー(株)　メニューK</t>
  </si>
  <si>
    <t>__2023アーバンエナジー(株)　メニューL</t>
  </si>
  <si>
    <t>アーバンエナジー(株)　メニューL</t>
  </si>
  <si>
    <t>__2023アーバンエナジー(株)　メニューM(残差)</t>
  </si>
  <si>
    <t>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</si>
  <si>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</si>
  <si>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</si>
  <si>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</si>
  <si>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</si>
  <si>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</si>
  <si>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</si>
  <si>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</si>
  <si>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</si>
  <si>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</si>
  <si>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</si>
  <si>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</si>
  <si>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</si>
  <si>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</si>
  <si>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</si>
  <si>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</si>
  <si>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</si>
  <si>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</si>
  <si>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</si>
  <si>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</si>
  <si>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</si>
  <si>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</si>
  <si>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</si>
  <si>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</si>
  <si>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</si>
  <si>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</si>
  <si>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</si>
  <si>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</si>
  <si>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</si>
  <si>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</si>
  <si>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(株)エネット　メニューH</t>
  </si>
  <si>
    <t>__2023(株)エネット　メニューI(残差)</t>
  </si>
  <si>
    <t>(株)エネット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</si>
  <si>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</si>
  <si>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</si>
  <si>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</si>
  <si>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</si>
  <si>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</si>
  <si>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</si>
  <si>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</si>
  <si>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</si>
  <si>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</si>
  <si>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</si>
  <si>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</si>
  <si>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</si>
  <si>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</si>
  <si>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</si>
  <si>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</si>
  <si>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</si>
  <si>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</si>
  <si>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</si>
  <si>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</si>
  <si>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</si>
  <si>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</si>
  <si>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</si>
  <si>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</si>
  <si>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</si>
  <si>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</si>
  <si>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</si>
  <si>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</si>
  <si>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</si>
  <si>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</si>
  <si>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</si>
  <si>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</si>
  <si>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</si>
  <si>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</si>
  <si>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</si>
  <si>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</si>
  <si>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</si>
  <si>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</si>
  <si>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</si>
  <si>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</si>
  <si>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</si>
  <si>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</si>
  <si>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</si>
  <si>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</si>
  <si>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</si>
  <si>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</si>
  <si>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</si>
  <si>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</si>
  <si>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</si>
  <si>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</si>
  <si>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</si>
  <si>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シン・エナジー(株)　メニューB(残差)</t>
  </si>
  <si>
    <t>__2023新エネルギー開発(株)　メニューA</t>
  </si>
  <si>
    <t>新エネルギー開発(株)　メニューA</t>
  </si>
  <si>
    <t>__2023新エネルギー開発(株)　メニューB</t>
  </si>
  <si>
    <t>新エネルギー開発(株)　メニューB</t>
  </si>
  <si>
    <t>__2023新エネルギー開発(株)　(参考値)事業者全体</t>
  </si>
  <si>
    <t>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</si>
  <si>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</si>
  <si>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</si>
  <si>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</si>
  <si>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</si>
  <si>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</si>
  <si>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</si>
  <si>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</si>
  <si>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</si>
  <si>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</si>
  <si>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デジタルグリッド(株)　メニューD</t>
  </si>
  <si>
    <t>__2023デジタルグリッド(株)　メニューE</t>
  </si>
  <si>
    <t>デジタルグリッド(株)　メニューE</t>
  </si>
  <si>
    <t>__2023デジタルグリッド(株)　メニューF(残差)</t>
  </si>
  <si>
    <t>デジタルグリッド(株)　メニューF(残差)</t>
  </si>
  <si>
    <t>__2023テプコカスタマーサービス(株)　メニューA</t>
  </si>
  <si>
    <t>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</si>
  <si>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</si>
  <si>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</si>
  <si>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</si>
  <si>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</si>
  <si>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</si>
  <si>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</si>
  <si>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</si>
  <si>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</si>
  <si>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</si>
  <si>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</si>
  <si>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</si>
  <si>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</si>
  <si>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</si>
  <si>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</si>
  <si>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</si>
  <si>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東京電力エナジーパートナー(株)　メニューJ</t>
  </si>
  <si>
    <t>__2023東京電力エナジーパートナー(株)　メニューK</t>
  </si>
  <si>
    <t>東京電力エナジーパートナー(株)　メニューK</t>
  </si>
  <si>
    <t>__2023東京電力エナジーパートナー(株)　メニューL(残差)</t>
  </si>
  <si>
    <t>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</si>
  <si>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</si>
  <si>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</si>
  <si>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</si>
  <si>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</si>
  <si>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</si>
  <si>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日鉄エンジニアリング(株)　メニューE</t>
  </si>
  <si>
    <t>__2023日鉄エンジニアリング(株)　メニューF(残差)</t>
  </si>
  <si>
    <t>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</si>
  <si>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</si>
  <si>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</si>
  <si>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パナソニックオペレーショナルエクセレンス(株)(旧：パナソニック(株))　メニューB</t>
  </si>
  <si>
    <t>__2023パナソニックオペレーショナルエクセレンス(株)(旧：パナソニック(株))　メニューC(残差)</t>
  </si>
  <si>
    <t>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</si>
  <si>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</si>
  <si>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</si>
  <si>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</si>
  <si>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</si>
  <si>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</si>
  <si>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</si>
  <si>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</si>
  <si>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丸紅新電力(株)　メニューF</t>
  </si>
  <si>
    <t>__2023丸紅新電力(株)　メニューG</t>
  </si>
  <si>
    <t>丸紅新電力(株)　メニューG</t>
  </si>
  <si>
    <t>__2023丸紅新電力(株)　メニューH</t>
  </si>
  <si>
    <t>丸紅新電力(株)　メニューH</t>
  </si>
  <si>
    <t>__2023丸紅新電力(株)　メニューI(残差)</t>
  </si>
  <si>
    <t>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</si>
  <si>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</si>
  <si>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</si>
  <si>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</si>
  <si>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</si>
  <si>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</si>
  <si>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</si>
  <si>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</si>
  <si>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</si>
  <si>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</si>
  <si>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</si>
  <si>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ミツウロコグリーンエネルギー(株)　メニューJ</t>
  </si>
  <si>
    <t>__2023ミツウロコグリーンエネルギー(株)　メニューK(残差)</t>
  </si>
  <si>
    <t>ミツウロコグリーンエネルギー(株)　メニューK(残差)</t>
  </si>
  <si>
    <t>__2023(株)リケン工業　</t>
  </si>
  <si>
    <t>__2023(株)リミックスポイント　メニューA</t>
  </si>
  <si>
    <t>__2023(株)リミックスポイント　メニューB</t>
  </si>
  <si>
    <t>(株)リミックスポイント　メニューB</t>
  </si>
  <si>
    <t>__2023(株)リミックスポイント　メニューC</t>
  </si>
  <si>
    <t>(株)リミックスポイント　メニューC</t>
  </si>
  <si>
    <t>__2023(株)リミックスポイント　メニューD(残差)</t>
  </si>
  <si>
    <t>(株)リミックスポイント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</si>
  <si>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</si>
  <si>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</si>
  <si>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</si>
  <si>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</si>
  <si>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</si>
  <si>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</si>
  <si>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</si>
  <si>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</si>
  <si>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</si>
  <si>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</si>
  <si>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</si>
  <si>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ＲＥ１００電力(株)　メニューB</t>
  </si>
  <si>
    <t>__2023ＲＥ１００電力(株)　メニューC(残差)</t>
  </si>
  <si>
    <t>ＲＥ１００電力(株)　メニューC(残差)</t>
  </si>
  <si>
    <t>__2023(株)ＵＰＤＡＴＥＲ　メニューA</t>
  </si>
  <si>
    <t>__2023(株)ＵＰＤＡＴＥＲ　メニューB(残差)</t>
  </si>
  <si>
    <t>(株)ＵＰＤＡＴＥＲ　メニューB(残差)</t>
  </si>
  <si>
    <t>__2023関西電力送配電(株)　</t>
  </si>
  <si>
    <t>関西電力送配電(株)　</t>
  </si>
  <si>
    <t>代替値　</t>
  </si>
  <si>
    <t>原油のうちコンデンセート(NGL)</t>
    <rPh sb="0" eb="2">
      <t>ゲンユ</t>
    </rPh>
    <phoneticPr fontId="4"/>
  </si>
  <si>
    <t>ジェット燃料油</t>
    <rPh sb="4" eb="7">
      <t>ネンリョウユ</t>
    </rPh>
    <phoneticPr fontId="3"/>
  </si>
  <si>
    <t>潤滑油（エンジン中で燃焼され全損するもの）</t>
    <rPh sb="0" eb="3">
      <t>ジュンカツユ</t>
    </rPh>
    <rPh sb="8" eb="9">
      <t>チュウ</t>
    </rPh>
    <rPh sb="10" eb="12">
      <t>ネンショウ</t>
    </rPh>
    <rPh sb="14" eb="15">
      <t>ゼン</t>
    </rPh>
    <rPh sb="15" eb="16">
      <t>ソン</t>
    </rPh>
    <phoneticPr fontId="3"/>
  </si>
  <si>
    <r>
      <t>m</t>
    </r>
    <r>
      <rPr>
        <vertAlign val="superscript"/>
        <sz val="12"/>
        <color indexed="8"/>
        <rFont val="ＭＳ Ｐゴシック"/>
        <family val="3"/>
        <charset val="128"/>
      </rPr>
      <t>3</t>
    </r>
    <phoneticPr fontId="3"/>
  </si>
  <si>
    <r>
      <t>m</t>
    </r>
    <r>
      <rPr>
        <vertAlign val="superscript"/>
        <sz val="12"/>
        <color indexed="8"/>
        <rFont val="ＭＳ Ｐゴシック"/>
        <family val="3"/>
        <charset val="128"/>
      </rPr>
      <t>3</t>
    </r>
    <r>
      <rPr>
        <sz val="12"/>
        <color indexed="8"/>
        <rFont val="ＭＳ 明朝"/>
        <family val="1"/>
        <charset val="128"/>
      </rPr>
      <t/>
    </r>
  </si>
  <si>
    <t>輸入原料炭</t>
    <rPh sb="0" eb="2">
      <t>ユニュウ</t>
    </rPh>
    <phoneticPr fontId="3"/>
  </si>
  <si>
    <t>吹込用原料炭</t>
    <rPh sb="0" eb="1">
      <t>フ</t>
    </rPh>
    <rPh sb="1" eb="2">
      <t>コ</t>
    </rPh>
    <rPh sb="2" eb="3">
      <t>ヨウ</t>
    </rPh>
    <rPh sb="3" eb="5">
      <t>ゲンリョウ</t>
    </rPh>
    <rPh sb="5" eb="6">
      <t>タン</t>
    </rPh>
    <phoneticPr fontId="3"/>
  </si>
  <si>
    <t>コークス用原料炭</t>
    <rPh sb="4" eb="5">
      <t>ヨウ</t>
    </rPh>
    <rPh sb="5" eb="7">
      <t>ゲンリョウ</t>
    </rPh>
    <rPh sb="7" eb="8">
      <t>タン</t>
    </rPh>
    <phoneticPr fontId="3"/>
  </si>
  <si>
    <t>国産一般炭</t>
    <rPh sb="0" eb="2">
      <t>コクサン</t>
    </rPh>
    <rPh sb="2" eb="4">
      <t>イッパン</t>
    </rPh>
    <phoneticPr fontId="3"/>
  </si>
  <si>
    <t>輸入一般炭</t>
    <rPh sb="0" eb="2">
      <t>ユニュウ</t>
    </rPh>
    <rPh sb="2" eb="4">
      <t>イッパン</t>
    </rPh>
    <rPh sb="4" eb="5">
      <t>スミ</t>
    </rPh>
    <phoneticPr fontId="3"/>
  </si>
  <si>
    <t>輸入無煙炭</t>
    <rPh sb="0" eb="2">
      <t>ユニュウ</t>
    </rPh>
    <phoneticPr fontId="3"/>
  </si>
  <si>
    <t>発電用高炉ガス</t>
    <rPh sb="0" eb="3">
      <t>ハツデンヨウ</t>
    </rPh>
    <rPh sb="3" eb="5">
      <t>コウロ</t>
    </rPh>
    <phoneticPr fontId="3"/>
  </si>
  <si>
    <t>活動の区分</t>
    <phoneticPr fontId="3"/>
  </si>
  <si>
    <t>使用量</t>
    <rPh sb="0" eb="3">
      <t>シヨウリョウ</t>
    </rPh>
    <phoneticPr fontId="3"/>
  </si>
  <si>
    <t>単位
発熱量</t>
    <rPh sb="0" eb="2">
      <t>タンイ</t>
    </rPh>
    <rPh sb="3" eb="5">
      <t>ハツネツ</t>
    </rPh>
    <rPh sb="5" eb="6">
      <t>リョウ</t>
    </rPh>
    <phoneticPr fontId="3"/>
  </si>
  <si>
    <t>原油換算量（kL）</t>
    <rPh sb="0" eb="2">
      <t>ゲンユ</t>
    </rPh>
    <rPh sb="2" eb="4">
      <t>カンザン</t>
    </rPh>
    <rPh sb="4" eb="5">
      <t>リョウ</t>
    </rPh>
    <phoneticPr fontId="3"/>
  </si>
  <si>
    <t>小分類</t>
    <rPh sb="0" eb="3">
      <t>ショウブンルイ</t>
    </rPh>
    <phoneticPr fontId="3"/>
  </si>
  <si>
    <t>名称</t>
    <rPh sb="0" eb="2">
      <t>メイショウ</t>
    </rPh>
    <phoneticPr fontId="3"/>
  </si>
  <si>
    <t>燃料使用量</t>
    <rPh sb="0" eb="2">
      <t>ネンリョウ</t>
    </rPh>
    <rPh sb="2" eb="5">
      <t>シヨウリョウ</t>
    </rPh>
    <phoneticPr fontId="3"/>
  </si>
  <si>
    <t>㍑</t>
  </si>
  <si>
    <t>原油のうちコンデンセート(NGL)</t>
    <rPh sb="0" eb="2">
      <t>ゲンユ</t>
    </rPh>
    <phoneticPr fontId="3"/>
  </si>
  <si>
    <t>揮発油（ガソリン）</t>
  </si>
  <si>
    <t>ジェット燃料油</t>
    <rPh sb="4" eb="7">
      <t>ネンリョウユ</t>
    </rPh>
    <phoneticPr fontId="12"/>
  </si>
  <si>
    <t>潤滑油（エンジン中で燃焼され全損するもの）</t>
    <rPh sb="0" eb="3">
      <t>ジュンカツユ</t>
    </rPh>
    <rPh sb="8" eb="9">
      <t>チュウ</t>
    </rPh>
    <rPh sb="10" eb="12">
      <t>ネンショウ</t>
    </rPh>
    <rPh sb="14" eb="15">
      <t>ゼン</t>
    </rPh>
    <rPh sb="15" eb="16">
      <t>ソン</t>
    </rPh>
    <phoneticPr fontId="12"/>
  </si>
  <si>
    <t>kg</t>
  </si>
  <si>
    <t>石油コークス、FCCコーク</t>
  </si>
  <si>
    <t>液化石油ガス(ＬＰＧ)</t>
  </si>
  <si>
    <t>石油系炭化水素ガス</t>
  </si>
  <si>
    <t>m3</t>
  </si>
  <si>
    <t>液化天然ガス（ＬＮＧ）</t>
  </si>
  <si>
    <t>輸入原料炭</t>
    <rPh sb="0" eb="2">
      <t>ユニュウ</t>
    </rPh>
    <phoneticPr fontId="12"/>
  </si>
  <si>
    <t>吹込用原料炭</t>
    <rPh sb="0" eb="1">
      <t>フ</t>
    </rPh>
    <rPh sb="1" eb="2">
      <t>コ</t>
    </rPh>
    <rPh sb="2" eb="3">
      <t>ヨウ</t>
    </rPh>
    <rPh sb="3" eb="5">
      <t>ゲンリョウ</t>
    </rPh>
    <rPh sb="5" eb="6">
      <t>タン</t>
    </rPh>
    <phoneticPr fontId="12"/>
  </si>
  <si>
    <t>コークス用原料炭</t>
    <rPh sb="4" eb="5">
      <t>ヨウ</t>
    </rPh>
    <rPh sb="5" eb="7">
      <t>ゲンリョウ</t>
    </rPh>
    <rPh sb="7" eb="8">
      <t>タン</t>
    </rPh>
    <phoneticPr fontId="12"/>
  </si>
  <si>
    <t>国産一般炭</t>
    <rPh sb="0" eb="2">
      <t>コクサン</t>
    </rPh>
    <rPh sb="2" eb="4">
      <t>イッパン</t>
    </rPh>
    <phoneticPr fontId="12"/>
  </si>
  <si>
    <t>輸入一般炭</t>
    <rPh sb="0" eb="2">
      <t>ユニュウ</t>
    </rPh>
    <rPh sb="2" eb="4">
      <t>イッパン</t>
    </rPh>
    <rPh sb="4" eb="5">
      <t>スミ</t>
    </rPh>
    <phoneticPr fontId="12"/>
  </si>
  <si>
    <t>輸入無煙炭</t>
    <rPh sb="0" eb="2">
      <t>ユニュウ</t>
    </rPh>
    <phoneticPr fontId="12"/>
  </si>
  <si>
    <t>発電用高炉ガス</t>
    <rPh sb="0" eb="3">
      <t>ハツデンヨウ</t>
    </rPh>
    <rPh sb="3" eb="5">
      <t>コウロ</t>
    </rPh>
    <phoneticPr fontId="12"/>
  </si>
  <si>
    <t>他人から供給された熱の使用</t>
    <phoneticPr fontId="3"/>
  </si>
  <si>
    <t>熱使用量</t>
    <rPh sb="0" eb="1">
      <t>ネツ</t>
    </rPh>
    <rPh sb="1" eb="4">
      <t>シヨウリョウ</t>
    </rPh>
    <phoneticPr fontId="3"/>
  </si>
  <si>
    <t>産業用蒸気</t>
    <rPh sb="0" eb="3">
      <t>サンギョウヨウ</t>
    </rPh>
    <rPh sb="3" eb="5">
      <t>ジョウキ</t>
    </rPh>
    <phoneticPr fontId="2"/>
  </si>
  <si>
    <t>産業用以外の蒸気</t>
    <rPh sb="0" eb="3">
      <t>サンギョウヨウ</t>
    </rPh>
    <rPh sb="3" eb="5">
      <t>イガイ</t>
    </rPh>
    <rPh sb="6" eb="8">
      <t>ジョウキ</t>
    </rPh>
    <phoneticPr fontId="2"/>
  </si>
  <si>
    <t>温水</t>
    <rPh sb="0" eb="2">
      <t>オンスイ</t>
    </rPh>
    <phoneticPr fontId="2"/>
  </si>
  <si>
    <t>冷水</t>
    <rPh sb="0" eb="2">
      <t>レイスイ</t>
    </rPh>
    <phoneticPr fontId="2"/>
  </si>
  <si>
    <t>他人から供給された電気の使用</t>
    <phoneticPr fontId="3"/>
  </si>
  <si>
    <t>買電</t>
    <phoneticPr fontId="3"/>
  </si>
  <si>
    <t>kWh</t>
    <phoneticPr fontId="3"/>
  </si>
  <si>
    <t>合計</t>
    <rPh sb="0" eb="2">
      <t>ゴウケイ</t>
    </rPh>
    <phoneticPr fontId="3"/>
  </si>
  <si>
    <t>判定結果：</t>
    <rPh sb="0" eb="2">
      <t>ハンテイ</t>
    </rPh>
    <rPh sb="2" eb="4">
      <t>ケッカ</t>
    </rPh>
    <phoneticPr fontId="3"/>
  </si>
  <si>
    <t>買電</t>
    <rPh sb="0" eb="1">
      <t>カ</t>
    </rPh>
    <phoneticPr fontId="5"/>
  </si>
  <si>
    <t>燃料を用いず発電した電気（太陽光等）</t>
    <rPh sb="0" eb="2">
      <t>ネンリョウ</t>
    </rPh>
    <rPh sb="3" eb="4">
      <t>モチ</t>
    </rPh>
    <rPh sb="6" eb="8">
      <t>ハツデン</t>
    </rPh>
    <rPh sb="10" eb="12">
      <t>デンキ</t>
    </rPh>
    <rPh sb="13" eb="16">
      <t>タイヨウコウ</t>
    </rPh>
    <rPh sb="16" eb="17">
      <t>トウ</t>
    </rPh>
    <phoneticPr fontId="3"/>
  </si>
  <si>
    <t>事業者・メニュー名</t>
  </si>
  <si>
    <r>
      <t xml:space="preserve">他人から供給される
</t>
    </r>
    <r>
      <rPr>
        <b/>
        <sz val="12"/>
        <rFont val="ＭＳ Ｐ明朝"/>
        <family val="1"/>
        <charset val="128"/>
      </rPr>
      <t>熱の使用</t>
    </r>
    <rPh sb="0" eb="2">
      <t>タニン</t>
    </rPh>
    <phoneticPr fontId="5"/>
  </si>
  <si>
    <r>
      <rPr>
        <b/>
        <sz val="12"/>
        <rFont val="ＭＳ Ｐ明朝"/>
        <family val="1"/>
        <charset val="128"/>
      </rPr>
      <t>非化石燃料</t>
    </r>
    <r>
      <rPr>
        <sz val="12"/>
        <rFont val="ＭＳ Ｐ明朝"/>
        <family val="1"/>
        <charset val="128"/>
      </rPr>
      <t>の使用</t>
    </r>
    <rPh sb="0" eb="3">
      <t>ヒカセキ</t>
    </rPh>
    <rPh sb="3" eb="5">
      <t>ネンリョウ</t>
    </rPh>
    <rPh sb="6" eb="8">
      <t>シヨウ</t>
    </rPh>
    <phoneticPr fontId="3"/>
  </si>
  <si>
    <r>
      <t>燃料</t>
    </r>
    <r>
      <rPr>
        <sz val="12"/>
        <rFont val="ＭＳ Ｐ明朝"/>
        <family val="1"/>
        <charset val="128"/>
      </rPr>
      <t>の使用</t>
    </r>
    <rPh sb="0" eb="2">
      <t>ネンリョウ</t>
    </rPh>
    <rPh sb="3" eb="5">
      <t>シヨウ</t>
    </rPh>
    <phoneticPr fontId="3"/>
  </si>
  <si>
    <t>関西電力（ゼロカーボンメニューを除く）</t>
    <rPh sb="0" eb="2">
      <t>カンサイ</t>
    </rPh>
    <rPh sb="2" eb="4">
      <t>デンリョク</t>
    </rPh>
    <rPh sb="16" eb="17">
      <t>ノゾ</t>
    </rPh>
    <phoneticPr fontId="3"/>
  </si>
  <si>
    <t>燃料を用いず発電した電気（非系統電力PPA等）</t>
    <rPh sb="0" eb="2">
      <t>ネンリョウ</t>
    </rPh>
    <rPh sb="3" eb="4">
      <t>モチ</t>
    </rPh>
    <rPh sb="6" eb="8">
      <t>ハツデン</t>
    </rPh>
    <rPh sb="10" eb="12">
      <t>デンキ</t>
    </rPh>
    <rPh sb="13" eb="14">
      <t>ヒ</t>
    </rPh>
    <rPh sb="14" eb="16">
      <t>ケイトウ</t>
    </rPh>
    <rPh sb="16" eb="18">
      <t>デンリョク</t>
    </rPh>
    <rPh sb="21" eb="22">
      <t>ナド</t>
    </rPh>
    <phoneticPr fontId="3"/>
  </si>
  <si>
    <t>熱名</t>
    <rPh sb="0" eb="1">
      <t>ネツ</t>
    </rPh>
    <rPh sb="1" eb="2">
      <t>メイ</t>
    </rPh>
    <phoneticPr fontId="3"/>
  </si>
  <si>
    <t>RDF</t>
    <phoneticPr fontId="3"/>
  </si>
  <si>
    <t>RPF</t>
    <phoneticPr fontId="3"/>
  </si>
  <si>
    <t>廃タイヤ</t>
    <rPh sb="0" eb="1">
      <t>ハイ</t>
    </rPh>
    <phoneticPr fontId="3"/>
  </si>
  <si>
    <t>廃プラスチック（一般廃棄物）</t>
    <rPh sb="0" eb="1">
      <t>ハイ</t>
    </rPh>
    <rPh sb="8" eb="10">
      <t>イッパン</t>
    </rPh>
    <rPh sb="10" eb="13">
      <t>ハイキブツ</t>
    </rPh>
    <phoneticPr fontId="3"/>
  </si>
  <si>
    <t>廃プラスチック（産業廃棄物）</t>
    <rPh sb="0" eb="1">
      <t>ハイ</t>
    </rPh>
    <rPh sb="8" eb="10">
      <t>サンギョウ</t>
    </rPh>
    <rPh sb="10" eb="13">
      <t>ハイキブツ</t>
    </rPh>
    <phoneticPr fontId="3"/>
  </si>
  <si>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3"/>
  </si>
  <si>
    <t>廃プラスチックから製造される燃料炭化水素</t>
    <rPh sb="0" eb="1">
      <t>ハイ</t>
    </rPh>
    <rPh sb="9" eb="11">
      <t>セイゾウ</t>
    </rPh>
    <rPh sb="14" eb="16">
      <t>ネンリョウ</t>
    </rPh>
    <rPh sb="16" eb="18">
      <t>タンカ</t>
    </rPh>
    <rPh sb="18" eb="20">
      <t>スイソ</t>
    </rPh>
    <phoneticPr fontId="3"/>
  </si>
  <si>
    <t>黒液</t>
    <rPh sb="0" eb="1">
      <t>クロ</t>
    </rPh>
    <rPh sb="1" eb="2">
      <t>エキ</t>
    </rPh>
    <phoneticPr fontId="3"/>
  </si>
  <si>
    <t>木材</t>
    <rPh sb="0" eb="2">
      <t>モクザイ</t>
    </rPh>
    <phoneticPr fontId="3"/>
  </si>
  <si>
    <t>木質廃材</t>
    <rPh sb="0" eb="2">
      <t>モクシツ</t>
    </rPh>
    <rPh sb="2" eb="4">
      <t>ハイザイ</t>
    </rPh>
    <phoneticPr fontId="3"/>
  </si>
  <si>
    <t>バイオエタノール</t>
    <phoneticPr fontId="3"/>
  </si>
  <si>
    <t>バイオディーゼル</t>
    <phoneticPr fontId="3"/>
  </si>
  <si>
    <t>その他バイオマス</t>
    <rPh sb="2" eb="3">
      <t>タ</t>
    </rPh>
    <phoneticPr fontId="3"/>
  </si>
  <si>
    <t>廃棄物ガス</t>
    <rPh sb="0" eb="3">
      <t>ハイキブツ</t>
    </rPh>
    <phoneticPr fontId="3"/>
  </si>
  <si>
    <t>混合廃材</t>
    <rPh sb="0" eb="2">
      <t>コンゴウ</t>
    </rPh>
    <rPh sb="2" eb="4">
      <t>ハイザイ</t>
    </rPh>
    <phoneticPr fontId="3"/>
  </si>
  <si>
    <t>水素</t>
    <rPh sb="0" eb="2">
      <t>スイソ</t>
    </rPh>
    <phoneticPr fontId="3"/>
  </si>
  <si>
    <t>アンモニア</t>
    <phoneticPr fontId="3"/>
  </si>
  <si>
    <t>産業以外の蒸気、温水、冷水</t>
    <rPh sb="0" eb="2">
      <t>サンギョウ</t>
    </rPh>
    <rPh sb="2" eb="4">
      <t>イガイ</t>
    </rPh>
    <rPh sb="5" eb="7">
      <t>ジョウキ</t>
    </rPh>
    <rPh sb="8" eb="10">
      <t>オンスイ</t>
    </rPh>
    <rPh sb="11" eb="13">
      <t>レイスイ</t>
    </rPh>
    <phoneticPr fontId="3"/>
  </si>
  <si>
    <t>廃棄物</t>
    <rPh sb="0" eb="3">
      <t>ハイキブツ</t>
    </rPh>
    <phoneticPr fontId="3"/>
  </si>
  <si>
    <t>廃棄物以外</t>
    <rPh sb="0" eb="3">
      <t>ハイキブツ</t>
    </rPh>
    <rPh sb="3" eb="5">
      <t>イガイ</t>
    </rPh>
    <phoneticPr fontId="3"/>
  </si>
  <si>
    <t>買電</t>
    <rPh sb="0" eb="1">
      <t>カ</t>
    </rPh>
    <phoneticPr fontId="3"/>
  </si>
  <si>
    <t>調整後電力排出係数は電気事業者によって異なります。</t>
    <rPh sb="0" eb="3">
      <t>チョウセイゴ</t>
    </rPh>
    <rPh sb="3" eb="5">
      <t>デンリョク</t>
    </rPh>
    <rPh sb="5" eb="7">
      <t>ハイシュツ</t>
    </rPh>
    <rPh sb="7" eb="9">
      <t>ケイスウ</t>
    </rPh>
    <rPh sb="10" eb="12">
      <t>デンキ</t>
    </rPh>
    <rPh sb="12" eb="15">
      <t>ジギョウシャ</t>
    </rPh>
    <rPh sb="19" eb="20">
      <t>コト</t>
    </rPh>
    <phoneticPr fontId="3"/>
  </si>
  <si>
    <t>注２）選択した電力排出係数について、正しいかどうか環境省ホームページを確認する。</t>
    <rPh sb="0" eb="1">
      <t>チュウ</t>
    </rPh>
    <rPh sb="3" eb="5">
      <t>センタク</t>
    </rPh>
    <rPh sb="7" eb="9">
      <t>デンリョク</t>
    </rPh>
    <rPh sb="9" eb="11">
      <t>ハイシュツ</t>
    </rPh>
    <rPh sb="11" eb="13">
      <t>ケイスウ</t>
    </rPh>
    <rPh sb="18" eb="19">
      <t>タダ</t>
    </rPh>
    <rPh sb="25" eb="28">
      <t>カンキョウショウ</t>
    </rPh>
    <rPh sb="35" eb="37">
      <t>カクニン</t>
    </rPh>
    <phoneticPr fontId="3"/>
  </si>
  <si>
    <r>
      <t>注３）液化石油ガス（LPG）1m</t>
    </r>
    <r>
      <rPr>
        <vertAlign val="superscript"/>
        <sz val="12"/>
        <rFont val="ＭＳ Ｐ明朝"/>
        <family val="1"/>
        <charset val="128"/>
      </rPr>
      <t>3</t>
    </r>
    <r>
      <rPr>
        <sz val="12"/>
        <rFont val="ＭＳ Ｐ明朝"/>
        <family val="1"/>
        <charset val="128"/>
      </rPr>
      <t>＝2.18 kg、液化天然ガス（LNG）1m</t>
    </r>
    <r>
      <rPr>
        <vertAlign val="superscript"/>
        <sz val="12"/>
        <rFont val="ＭＳ Ｐ明朝"/>
        <family val="1"/>
        <charset val="128"/>
      </rPr>
      <t>3</t>
    </r>
    <r>
      <rPr>
        <sz val="12"/>
        <rFont val="ＭＳ Ｐ明朝"/>
        <family val="1"/>
        <charset val="128"/>
      </rPr>
      <t>＝0.714 kgを用いて計算する。</t>
    </r>
    <rPh sb="0" eb="1">
      <t>チュウ</t>
    </rPh>
    <rPh sb="3" eb="5">
      <t>エキカ</t>
    </rPh>
    <rPh sb="5" eb="7">
      <t>セキユ</t>
    </rPh>
    <phoneticPr fontId="3"/>
  </si>
  <si>
    <t>注４）他人に電気、熱を供給・販売している場合にはマイナスの使用量や排出係数を入力し、温室効果ガス排出量を自社分から差し引く。</t>
    <phoneticPr fontId="3"/>
  </si>
  <si>
    <t>単位発熱量（MJ）
(A)</t>
    <rPh sb="0" eb="2">
      <t>タンイ</t>
    </rPh>
    <rPh sb="2" eb="5">
      <t>ハツネツリョウ</t>
    </rPh>
    <phoneticPr fontId="3"/>
  </si>
  <si>
    <t>排出係数×44/12
(B)</t>
    <rPh sb="0" eb="2">
      <t>ハイシュツ</t>
    </rPh>
    <rPh sb="2" eb="4">
      <t>ケイスウ</t>
    </rPh>
    <phoneticPr fontId="3"/>
  </si>
  <si>
    <t>二酸化炭素
換算係数
(A)×（B)</t>
    <rPh sb="0" eb="3">
      <t>ニサンカ</t>
    </rPh>
    <rPh sb="3" eb="5">
      <t>タンソ</t>
    </rPh>
    <rPh sb="6" eb="8">
      <t>カンサン</t>
    </rPh>
    <rPh sb="8" eb="10">
      <t>ケイスウ</t>
    </rPh>
    <phoneticPr fontId="3"/>
  </si>
  <si>
    <t>排出係数×44/13
(B)</t>
    <rPh sb="0" eb="2">
      <t>ハイシュツ</t>
    </rPh>
    <rPh sb="2" eb="4">
      <t>ケイスウ</t>
    </rPh>
    <phoneticPr fontId="3"/>
  </si>
  <si>
    <t>原油換算
係数</t>
    <phoneticPr fontId="3"/>
  </si>
  <si>
    <t>&lt;参考&gt;非化石エネルギー起源を含む</t>
    <phoneticPr fontId="3"/>
  </si>
  <si>
    <t>石油コークス</t>
    <phoneticPr fontId="3"/>
  </si>
  <si>
    <r>
      <t>m</t>
    </r>
    <r>
      <rPr>
        <vertAlign val="superscript"/>
        <sz val="12"/>
        <color indexed="8"/>
        <rFont val="ＭＳ Ｐ明朝"/>
        <family val="1"/>
        <charset val="128"/>
      </rPr>
      <t>3</t>
    </r>
    <phoneticPr fontId="3"/>
  </si>
  <si>
    <t>__2022アーバンエナジー(株)　メニューI</t>
  </si>
  <si>
    <t>__2022アーバンエナジー(株)　メニューJ</t>
  </si>
  <si>
    <t>__2022アーバンエナジー(株)　メニューK</t>
  </si>
  <si>
    <t>__2022アーバンエナジー(株)　メニューL</t>
  </si>
  <si>
    <t>__2022アーバンエナジー(株)　メニューM(残差)</t>
  </si>
  <si>
    <t>__2022(株)エナリス・パワー・マーケティング　メニューK(残差)</t>
  </si>
  <si>
    <t>__2022(株)エネット　メニューH</t>
  </si>
  <si>
    <t>__2022(株)エネット　メニューI(残差)</t>
  </si>
  <si>
    <t>__2022エバーグリーン・マーケティング(株)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</si>
  <si>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</si>
  <si>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</si>
  <si>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</si>
  <si>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</si>
  <si>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</si>
  <si>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</si>
  <si>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</si>
  <si>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</si>
  <si>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</si>
  <si>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__2022シン・エナジー(株)　メニューB(残差)</t>
  </si>
  <si>
    <t>__2022新エネルギー開発(株)　メニューA</t>
  </si>
  <si>
    <t>__2022新エネルギー開発(株)　メニューB</t>
  </si>
  <si>
    <t>__2022新エネルギー開発(株)　(参考値)事業者全体</t>
  </si>
  <si>
    <t>__2022ゼロワットパワー(株)　(参考値)事業者全体</t>
  </si>
  <si>
    <t>ゼロワットパワー(株)　(参考値)事業者全体</t>
  </si>
  <si>
    <t>__2022デジタルグリッド(株)　メニューD</t>
  </si>
  <si>
    <t>__2022デジタルグリッド(株)　メニューE</t>
  </si>
  <si>
    <t>__2022デジタルグリッド(株)　メニューF(残差)</t>
  </si>
  <si>
    <t>__2022テプコカスタマーサービス(株)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</si>
  <si>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</si>
  <si>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</si>
  <si>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</si>
  <si>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__2022東京電力エナジーパートナー(株)　メニューK</t>
  </si>
  <si>
    <t>__2022東京電力エナジーパートナー(株)　メニューL(残差)</t>
  </si>
  <si>
    <t>__2022日鉄エンジニアリング(株)　メニューE</t>
  </si>
  <si>
    <t>__2022日鉄エンジニアリング(株)　メニューF(残差)</t>
  </si>
  <si>
    <t>__2022パナソニックオペレーショナルエクセレンス(株)(旧：パナソニック(株))　メニューB</t>
  </si>
  <si>
    <t>__2022パナソニックオペレーショナルエクセレンス(株)(旧：パナソニック(株))　メニューC(残差)</t>
  </si>
  <si>
    <t>__2022丸紅新電力(株)　メニューE</t>
  </si>
  <si>
    <t>__2022丸紅新電力(株)　メニューF</t>
  </si>
  <si>
    <t>__2022丸紅新電力(株)　メニューG</t>
  </si>
  <si>
    <t>__2022丸紅新電力(株)　メニューH</t>
  </si>
  <si>
    <t>__2022丸紅新電力(株)　メニューI(残差)</t>
  </si>
  <si>
    <t>__2022ミツウロコグリーンエネルギー(株)　メニューJ</t>
  </si>
  <si>
    <t>__2022ミツウロコグリーンエネルギー(株)　メニューK(残差)</t>
  </si>
  <si>
    <t>__2022(株)リミックスポイント　メニューB</t>
  </si>
  <si>
    <t>__2022(株)リミックスポイント　メニューC</t>
  </si>
  <si>
    <t>__2022(株)リミックスポイント　メニューD(残差)</t>
  </si>
  <si>
    <t>__2022(株)Ｆ－Ｐｏｗｅｒ　(残差)</t>
  </si>
  <si>
    <t>(株)Ｆ－Ｐｏｗｅｒ　(残差)</t>
  </si>
  <si>
    <t>__2022(株)Ｌｏｏｏｐ　メニューE(残差)</t>
  </si>
  <si>
    <t>__2022ＲＥ１００電力(株)　メニューB</t>
  </si>
  <si>
    <t>__2022ＲＥ１００電力(株)　メニューC(残差)</t>
  </si>
  <si>
    <t>__2022(株)ＵＰＤＡＴＥＲ　メニューB(残差)</t>
  </si>
  <si>
    <t>__2022関西電力送配電(株)　</t>
  </si>
  <si>
    <t>__2023代替値　</t>
    <phoneticPr fontId="3"/>
  </si>
  <si>
    <t>__2020(株)Ｌｏｏｏｐ　メニューA</t>
    <phoneticPr fontId="3"/>
  </si>
  <si>
    <t>__2023</t>
    <phoneticPr fontId="3"/>
  </si>
  <si>
    <t>__2022</t>
    <phoneticPr fontId="3"/>
  </si>
  <si>
    <t>アーバンエナジー　メニューA</t>
  </si>
  <si>
    <t>アーバンエナジー　メニューB</t>
  </si>
  <si>
    <t>アーバンエナジー　メニューC</t>
  </si>
  <si>
    <t>アーバンエナジー　メニューD</t>
  </si>
  <si>
    <t>アーバンエナジー　メニューE</t>
  </si>
  <si>
    <t>アーバンエナジー　メニューF</t>
  </si>
  <si>
    <t>アーバンエナジー　メニューG(残差)</t>
  </si>
  <si>
    <t>出光グリーンパワー　メニューA</t>
  </si>
  <si>
    <t>出光グリーンパワー　メニューB</t>
  </si>
  <si>
    <t>出光グリーンパワー　メニューC</t>
  </si>
  <si>
    <t>出光グリーンパワー　メニューD(残差)</t>
  </si>
  <si>
    <t>出光興産　メニューA</t>
  </si>
  <si>
    <t>出光興産　メニューB</t>
  </si>
  <si>
    <t>出光興産　メニューC</t>
  </si>
  <si>
    <t>出光興産　メニューD(残差)</t>
  </si>
  <si>
    <t>エナリス・パワー・マーケティング　メニューA</t>
  </si>
  <si>
    <t>エナリス・パワー・マーケティング　メニューB</t>
  </si>
  <si>
    <t>エナリス・パワー・マーケティング　メニューC</t>
  </si>
  <si>
    <t>エナリス・パワー・マーケティング　メニューD</t>
  </si>
  <si>
    <t>エナリス・パワー・マーケティング　メニューE</t>
  </si>
  <si>
    <t>エナリス・パワー・マーケティング　メニューF</t>
  </si>
  <si>
    <t>エナリス・パワー・マーケティング　メニューG</t>
  </si>
  <si>
    <t>エナリス・パワー・マーケティング　メニューH</t>
  </si>
  <si>
    <t>エナリス・パワー・マーケティング　メニューI</t>
  </si>
  <si>
    <t>エナリス・パワー・マーケティング　メニューJ</t>
  </si>
  <si>
    <t>エナリス・パワー・マーケティング　メニューK(残差)</t>
  </si>
  <si>
    <t>エネサーブ　メニューA</t>
  </si>
  <si>
    <t>エネサーブ　メニューB(残差)</t>
  </si>
  <si>
    <t>エネット　メニューA</t>
  </si>
  <si>
    <t>エネット　メニューB</t>
  </si>
  <si>
    <t>エネット　メニューC</t>
  </si>
  <si>
    <t>エネット　メニューD</t>
  </si>
  <si>
    <t>エネット　メニューE</t>
  </si>
  <si>
    <t>エネット　メニューF(残差)</t>
  </si>
  <si>
    <t>エネワンでんき(旧:坊っちゃん電力、格安電力)　メニューA</t>
  </si>
  <si>
    <t>エネワンでんき(旧:坊っちゃん電力、格安電力)　メニューB(残差)</t>
  </si>
  <si>
    <t>エバーグリーン・マーケティング　メニューA</t>
  </si>
  <si>
    <t>エバーグリーン・マーケティング　メニューB(残差)</t>
  </si>
  <si>
    <t>大阪瓦斯　メニューA</t>
  </si>
  <si>
    <t>大阪瓦斯　メニューB</t>
  </si>
  <si>
    <t>大阪瓦斯　メニューC</t>
  </si>
  <si>
    <t>大阪瓦斯　メニューD(残差)</t>
  </si>
  <si>
    <t>オリックス　メニューA</t>
  </si>
  <si>
    <t>オリックス　メニューB</t>
  </si>
  <si>
    <t>オリックス　メニューC</t>
  </si>
  <si>
    <t>オリックス　メニューD</t>
  </si>
  <si>
    <t>オリックス　メニューE</t>
  </si>
  <si>
    <t>オリックス　メニューF</t>
  </si>
  <si>
    <t>オリックス　メニューG</t>
  </si>
  <si>
    <t>オリックス　メニューH(残差)</t>
  </si>
  <si>
    <t>カワサキグリーンエナジー　メニューA</t>
  </si>
  <si>
    <t>カワサキグリーンエナジー　メニューB</t>
  </si>
  <si>
    <t>カワサキグリーンエナジー　メニューC</t>
  </si>
  <si>
    <t>カワサキグリーンエナジー　メニューD(残差)</t>
  </si>
  <si>
    <t>関西電力 　メニューA</t>
  </si>
  <si>
    <t>関西電力 　メニューB</t>
  </si>
  <si>
    <t>関西電力 　メニューC</t>
  </si>
  <si>
    <t>関西電力 　メニューD</t>
  </si>
  <si>
    <t>関西電力 　メニューE</t>
  </si>
  <si>
    <t>関西電力 　メニューF</t>
  </si>
  <si>
    <t>関西電力 　メニューG</t>
  </si>
  <si>
    <t>関西電力 　メニューH</t>
  </si>
  <si>
    <t>関西電力 　メニューI</t>
  </si>
  <si>
    <t>関西電力 　メニューJ(残差)</t>
  </si>
  <si>
    <t>九電みらいエナジー　メニューA</t>
  </si>
  <si>
    <t>九電みらいエナジー　メニューB(残差)</t>
  </si>
  <si>
    <t>グローバルエンジニアリング　メニューA</t>
  </si>
  <si>
    <t>グローバルエンジニアリング　メニューB</t>
  </si>
  <si>
    <t>グローバルエンジニアリング　メニューC(残差)</t>
  </si>
  <si>
    <t>サミットエナジー　メニューA</t>
  </si>
  <si>
    <t>サミットエナジー　メニューB(残差)</t>
  </si>
  <si>
    <t>シン・エナジー　メニューA</t>
  </si>
  <si>
    <t>シン・エナジー　メニューB</t>
  </si>
  <si>
    <t>シン・エナジー　メニューC</t>
  </si>
  <si>
    <t>シン・エナジー　メニューD(残差)</t>
  </si>
  <si>
    <t>新エネルギー開発　メニューA</t>
  </si>
  <si>
    <t>新エネルギー開発　メニューB</t>
  </si>
  <si>
    <t>ゼロワットパワー　メニューA</t>
  </si>
  <si>
    <t>ゼロワットパワー　メニューB</t>
  </si>
  <si>
    <t>ゼロワットパワー　メニューC</t>
  </si>
  <si>
    <t>ゼロワットパワー　メニューD</t>
  </si>
  <si>
    <t>ゼロワットパワー　メニューE</t>
  </si>
  <si>
    <t>ゼロワットパワー　メニューF</t>
  </si>
  <si>
    <t>ゼロワットパワー　メニューG</t>
  </si>
  <si>
    <t>ゼロワットパワー　メニューH</t>
  </si>
  <si>
    <t>ゼロワットパワー　メニューI(残差)</t>
  </si>
  <si>
    <t>中部電力ミライズ　メニューA</t>
  </si>
  <si>
    <t>中部電力ミライズ　メニューB(残差)</t>
  </si>
  <si>
    <t>デジタルグリッド　メニューA</t>
  </si>
  <si>
    <t>デジタルグリッド　メニューB</t>
  </si>
  <si>
    <t>デジタルグリッド　メニューC</t>
  </si>
  <si>
    <t>デジタルグリッド　メニューD</t>
  </si>
  <si>
    <t>デジタルグリッド　メニューE</t>
  </si>
  <si>
    <t>デジタルグリッド　メニューF</t>
  </si>
  <si>
    <t>デジタルグリッド　メニューG</t>
  </si>
  <si>
    <t>デジタルグリッド　メニューH(残差)</t>
  </si>
  <si>
    <t>テプコカスタマーサービス</t>
  </si>
  <si>
    <t>電源開発　メニューA</t>
  </si>
  <si>
    <t>東京電力エナジーパートナー　メニューA</t>
  </si>
  <si>
    <t>東京電力エナジーパートナー　メニューB</t>
  </si>
  <si>
    <t>東京電力エナジーパートナー　メニューC</t>
  </si>
  <si>
    <t>東京電力エナジーパートナー　メニューD</t>
  </si>
  <si>
    <t>東京電力エナジーパートナー　メニューE</t>
  </si>
  <si>
    <t>東京電力エナジーパートナー　メニューF</t>
  </si>
  <si>
    <t>東京電力エナジーパートナー　メニューG</t>
  </si>
  <si>
    <t>東京電力エナジーパートナー　メニューH</t>
  </si>
  <si>
    <t>東京電力エナジーパートナー　メニューI</t>
  </si>
  <si>
    <t>東京電力エナジーパートナー　メニューJ</t>
  </si>
  <si>
    <t>東京電力エナジーパートナー　メニューK</t>
  </si>
  <si>
    <t>東京電力エナジーパートナー　メニューL</t>
  </si>
  <si>
    <t>東京電力エナジーパートナー　メニューM</t>
  </si>
  <si>
    <t>東京電力エナジーパートナー　メニューN(残差)</t>
  </si>
  <si>
    <t>日鉄エンジニアリング　メニューA</t>
  </si>
  <si>
    <t>日鉄エンジニアリング　メニューB</t>
  </si>
  <si>
    <t>日鉄エンジニアリング　メニューC</t>
  </si>
  <si>
    <t>日鉄エンジニアリング　メニューD</t>
  </si>
  <si>
    <t>日鉄エンジニアリング　メニューE(残差)</t>
  </si>
  <si>
    <t>パナソニックオペレーショナルエクセレンス　メニューA</t>
  </si>
  <si>
    <t>パナソニックオペレーショナルエクセレンス　メニューB</t>
  </si>
  <si>
    <t>パナソニックオペレーショナルエクセレンス　メニューC(残差)</t>
  </si>
  <si>
    <t>丸紅新電力　メニューA</t>
  </si>
  <si>
    <t>丸紅新電力　メニューB</t>
  </si>
  <si>
    <t>丸紅新電力　メニューC</t>
  </si>
  <si>
    <t>丸紅新電力　メニューD</t>
  </si>
  <si>
    <t>丸紅新電力　メニューE</t>
  </si>
  <si>
    <t>丸紅新電力　メニューF</t>
  </si>
  <si>
    <t>丸紅新電力　メニューG</t>
  </si>
  <si>
    <t>丸紅新電力　メニューH</t>
  </si>
  <si>
    <t>丸紅新電力　メニューI</t>
  </si>
  <si>
    <t>丸紅新電力　メニューJ</t>
  </si>
  <si>
    <t>丸紅新電力　メニューK(残差)</t>
  </si>
  <si>
    <t>ミツウロコグリーンエネルギー　メニューA</t>
  </si>
  <si>
    <t>ミツウロコグリーンエネルギー　メニューB</t>
  </si>
  <si>
    <t>ミツウロコグリーンエネルギー　メニューC</t>
  </si>
  <si>
    <t>ミツウロコグリーンエネルギー　メニューD</t>
  </si>
  <si>
    <t>ミツウロコグリーンエネルギー　メニューE</t>
  </si>
  <si>
    <t>ミツウロコグリーンエネルギー　メニューF</t>
  </si>
  <si>
    <t>ミツウロコグリーンエネルギー　メニューG</t>
  </si>
  <si>
    <t>ミツウロコグリーンエネルギー　メニューH</t>
  </si>
  <si>
    <t>ミツウロコグリーンエネルギー　メニューI</t>
  </si>
  <si>
    <t>ミツウロコグリーンエネルギー　メニューJ</t>
  </si>
  <si>
    <t>ミツウロコグリーンエネルギー　メニューK(残差)</t>
  </si>
  <si>
    <t>リケン工業</t>
  </si>
  <si>
    <t>リミックスポイント　メニューA</t>
  </si>
  <si>
    <t>リミックスポイント　メニューB</t>
  </si>
  <si>
    <t>リミックスポイント　メニューC</t>
  </si>
  <si>
    <t>リミックスポイント　メニューD(残差)</t>
  </si>
  <si>
    <t>しろくま電力(旧:afterFIT)　メニューA</t>
  </si>
  <si>
    <t>しろくま電力(旧:afterFIT)　メニューB</t>
  </si>
  <si>
    <t>HTBエナジー　メニューB(残差)</t>
  </si>
  <si>
    <t>Looop　メニューA</t>
  </si>
  <si>
    <t>Looop　メニューB</t>
  </si>
  <si>
    <t>Looop　メニューC</t>
  </si>
  <si>
    <t>Looop　メニューD</t>
  </si>
  <si>
    <t>Looop　メニューE(残差)</t>
  </si>
  <si>
    <t>RE１００電力　メニューA</t>
  </si>
  <si>
    <t>RE１００電力　メニューB</t>
  </si>
  <si>
    <t>RE１００電力　メニューC</t>
  </si>
  <si>
    <t>RE１００電力　メニューD(残差)</t>
  </si>
  <si>
    <t>UPDATER　メニューA</t>
  </si>
  <si>
    <t>UPDATER　メニューB(残差)</t>
  </si>
  <si>
    <t>関西電力送配電</t>
    <rPh sb="0" eb="4">
      <t>カンサイデンリョク</t>
    </rPh>
    <rPh sb="4" eb="7">
      <t>ソウハイデン</t>
    </rPh>
    <phoneticPr fontId="1"/>
  </si>
  <si>
    <t>代替値</t>
  </si>
  <si>
    <t>0.422</t>
  </si>
  <si>
    <t>__2024アーバンエナジー　メニューA</t>
  </si>
  <si>
    <t>__2024アーバンエナジー　メニューC</t>
  </si>
  <si>
    <t>__2024アーバンエナジー　メニューD</t>
  </si>
  <si>
    <t>__2024アーバンエナジー　メニューE</t>
  </si>
  <si>
    <t>__2024アーバンエナジー　メニューF</t>
  </si>
  <si>
    <t>__2024アーバンエナジー　メニューG(残差)</t>
  </si>
  <si>
    <t>__2024出光グリーンパワー　メニューA</t>
  </si>
  <si>
    <t>__2024出光グリーンパワー　メニューB</t>
  </si>
  <si>
    <t>__2024出光グリーンパワー　メニューC</t>
  </si>
  <si>
    <t>__2024出光グリーンパワー　メニューD(残差)</t>
  </si>
  <si>
    <t>__2024出光興産　メニューB</t>
  </si>
  <si>
    <t>__2024出光興産　メニューC</t>
  </si>
  <si>
    <t>__2024エナリス・パワー・マーケティング　メニューA</t>
  </si>
  <si>
    <t>__2024エナリス・パワー・マーケティング　メニューB</t>
  </si>
  <si>
    <t>__2024エナリス・パワー・マーケティング　メニューC</t>
  </si>
  <si>
    <t>__2024エナリス・パワー・マーケティング　メニューD</t>
  </si>
  <si>
    <t>__2024エナリス・パワー・マーケティング　メニューE</t>
  </si>
  <si>
    <t>__2024エナリス・パワー・マーケティング　メニューF</t>
  </si>
  <si>
    <t>__2024エナリス・パワー・マーケティング　メニューG</t>
  </si>
  <si>
    <t>__2024エナリス・パワー・マーケティング　メニューH</t>
  </si>
  <si>
    <t>__2024エナリス・パワー・マーケティング　メニューI</t>
  </si>
  <si>
    <t>__2024エナリス・パワー・マーケティング　メニューJ</t>
  </si>
  <si>
    <t>__2024エナリス・パワー・マーケティング　メニューK(残差)</t>
  </si>
  <si>
    <t>__2024エネサーブ　メニューA</t>
  </si>
  <si>
    <t>__2024エネサーブ　メニューB(残差)</t>
  </si>
  <si>
    <t>__2024エネット　メニューA</t>
  </si>
  <si>
    <t>__2024エネット　メニューB</t>
  </si>
  <si>
    <t>__2024エネット　メニューC</t>
  </si>
  <si>
    <t>__2024エネット　メニューD</t>
  </si>
  <si>
    <t>__2024エネット　メニューE</t>
  </si>
  <si>
    <t>__2024エネワンでんき(旧:坊っちゃん電力、格安電力)　メニューA</t>
  </si>
  <si>
    <t>__2024エネワンでんき(旧:坊っちゃん電力、格安電力)　メニューB(残差)</t>
  </si>
  <si>
    <t>__2024エバーグリーン・マーケティング　メニューA</t>
  </si>
  <si>
    <t>__2024エバーグリーン・マーケティング　メニューB(残差)</t>
  </si>
  <si>
    <t>__2024大阪瓦斯　メニューA</t>
  </si>
  <si>
    <t>__2024大阪瓦斯　メニューB</t>
  </si>
  <si>
    <t>__2024大阪瓦斯　メニューC</t>
  </si>
  <si>
    <t>__2024大阪瓦斯　メニューD(残差)</t>
  </si>
  <si>
    <t>__2024オリックス　メニューA</t>
  </si>
  <si>
    <t>__2024オリックス　メニューB</t>
  </si>
  <si>
    <t>__2024オリックス　メニューC</t>
  </si>
  <si>
    <t>__2024オリックス　メニューD</t>
  </si>
  <si>
    <t>__2024オリックス　メニューE</t>
  </si>
  <si>
    <t>__2024オリックス　メニューF</t>
  </si>
  <si>
    <t>__2024オリックス　メニューG</t>
  </si>
  <si>
    <t>__2024オリックス　メニューH(残差)</t>
  </si>
  <si>
    <t>__2024カワサキグリーンエナジー　メニューA</t>
  </si>
  <si>
    <t>__2024カワサキグリーンエナジー　メニューB</t>
  </si>
  <si>
    <t>__2024カワサキグリーンエナジー　メニューC</t>
  </si>
  <si>
    <t>__2024カワサキグリーンエナジー　メニューD(残差)</t>
  </si>
  <si>
    <t>__2024関西電力 　メニューA</t>
  </si>
  <si>
    <t>__2024関西電力 　メニューB</t>
  </si>
  <si>
    <t>__2024関西電力 　メニューC</t>
  </si>
  <si>
    <t>__2024関西電力 　メニューD</t>
  </si>
  <si>
    <t>__2024関西電力 　メニューE</t>
  </si>
  <si>
    <t>__2024関西電力 　メニューF</t>
  </si>
  <si>
    <t>__2024関西電力 　メニューG</t>
  </si>
  <si>
    <t>__2024関西電力 　メニューH</t>
  </si>
  <si>
    <t>__2024関西電力 　メニューI</t>
  </si>
  <si>
    <t>__2024関西電力 　メニューJ(残差)</t>
  </si>
  <si>
    <t>__2024九電みらいエナジー　メニューA</t>
  </si>
  <si>
    <t>__2024九電みらいエナジー　メニューB(残差)</t>
  </si>
  <si>
    <t>__2024グローバルエンジニアリング　メニューA</t>
  </si>
  <si>
    <t>__2024グローバルエンジニアリング　メニューB</t>
  </si>
  <si>
    <t>__2024グローバルエンジニアリング　メニューC(残差)</t>
  </si>
  <si>
    <t>__2024サミットエナジー　メニューA</t>
  </si>
  <si>
    <t>__2024サミットエナジー　メニューB(残差)</t>
  </si>
  <si>
    <t>__2024シン・エナジー　メニューA</t>
  </si>
  <si>
    <t>__2024シン・エナジー　メニューB</t>
  </si>
  <si>
    <t>__2024シン・エナジー　メニューC</t>
  </si>
  <si>
    <t>__2024シン・エナジー　メニューD(残差)</t>
  </si>
  <si>
    <t>__2024新エネルギー開発　メニューA</t>
  </si>
  <si>
    <t>__2024ゼロワットパワー　メニューA</t>
  </si>
  <si>
    <t>__2024ゼロワットパワー　メニューB</t>
  </si>
  <si>
    <t>__2024ゼロワットパワー　メニューC</t>
  </si>
  <si>
    <t>__2024ゼロワットパワー　メニューD</t>
  </si>
  <si>
    <t>__2024ゼロワットパワー　メニューE</t>
  </si>
  <si>
    <t>__2024ゼロワットパワー　メニューF</t>
  </si>
  <si>
    <t>__2024ゼロワットパワー　メニューG</t>
  </si>
  <si>
    <t>__2024ゼロワットパワー　メニューH</t>
  </si>
  <si>
    <t>__2024中部電力ミライズ　メニューA</t>
  </si>
  <si>
    <t>__2024中部電力ミライズ　メニューB(残差)</t>
  </si>
  <si>
    <t>__2024デジタルグリッド　メニューA</t>
  </si>
  <si>
    <t>__2024デジタルグリッド　メニューB</t>
  </si>
  <si>
    <t>__2024デジタルグリッド　メニューC</t>
  </si>
  <si>
    <t>__2024デジタルグリッド　メニューD</t>
  </si>
  <si>
    <t>__2024デジタルグリッド　メニューE</t>
  </si>
  <si>
    <t>__2024デジタルグリッド　メニューF</t>
  </si>
  <si>
    <t>__2024デジタルグリッド　メニューG</t>
  </si>
  <si>
    <t>__2024デジタルグリッド　メニューH(残差)</t>
  </si>
  <si>
    <t>__2024テプコカスタマーサービス　</t>
  </si>
  <si>
    <t>__2024電源開発　メニューA</t>
  </si>
  <si>
    <t>__2024東京電力エナジーパートナー　メニューA</t>
  </si>
  <si>
    <t>__2024東京電力エナジーパートナー　メニューB</t>
  </si>
  <si>
    <t>__2024東京電力エナジーパートナー　メニューC</t>
  </si>
  <si>
    <t>__2024東京電力エナジーパートナー　メニューD</t>
  </si>
  <si>
    <t>__2024東京電力エナジーパートナー　メニューE</t>
  </si>
  <si>
    <t>__2024東京電力エナジーパートナー　メニューF</t>
  </si>
  <si>
    <t>__2024東京電力エナジーパートナー　メニューG</t>
  </si>
  <si>
    <t>__2024東京電力エナジーパートナー　メニューH</t>
  </si>
  <si>
    <t>__2024東京電力エナジーパートナー　メニューI</t>
  </si>
  <si>
    <t>__2024東京電力エナジーパートナー　メニューJ</t>
  </si>
  <si>
    <t>__2024東京電力エナジーパートナー　メニューK</t>
  </si>
  <si>
    <t>__2024東京電力エナジーパートナー　メニューL</t>
  </si>
  <si>
    <t>__2024東京電力エナジーパートナー　メニューM</t>
  </si>
  <si>
    <t>__2024東京電力エナジーパートナー　メニューN(残差)</t>
  </si>
  <si>
    <t>__2024日鉄エンジニアリング　メニューA</t>
  </si>
  <si>
    <t>__2024日鉄エンジニアリング　メニューB</t>
  </si>
  <si>
    <t>__2024日鉄エンジニアリング　メニューC</t>
  </si>
  <si>
    <t>__2024日鉄エンジニアリング　メニューD</t>
  </si>
  <si>
    <t>__2024パナソニックオペレーショナルエクセレンス　メニューB</t>
  </si>
  <si>
    <t>__2024丸紅新電力　メニューA</t>
  </si>
  <si>
    <t>__2024丸紅新電力　メニューB</t>
  </si>
  <si>
    <t>__2024丸紅新電力　メニューC</t>
  </si>
  <si>
    <t>__2024丸紅新電力　メニューD</t>
  </si>
  <si>
    <t>__2024丸紅新電力　メニューE</t>
  </si>
  <si>
    <t>__2024丸紅新電力　メニューF</t>
  </si>
  <si>
    <t>__2024丸紅新電力　メニューG</t>
  </si>
  <si>
    <t>__2024丸紅新電力　メニューH</t>
  </si>
  <si>
    <t>__2024丸紅新電力　メニューI</t>
  </si>
  <si>
    <t>__2024丸紅新電力　メニューJ</t>
  </si>
  <si>
    <t>__2024丸紅新電力　メニューK(残差)</t>
  </si>
  <si>
    <t>__2024ミツウロコグリーンエネルギー　メニューA</t>
  </si>
  <si>
    <t>__2024ミツウロコグリーンエネルギー　メニューB</t>
  </si>
  <si>
    <t>__2024ミツウロコグリーンエネルギー　メニューC</t>
  </si>
  <si>
    <t>__2024ミツウロコグリーンエネルギー　メニューD</t>
  </si>
  <si>
    <t>__2024ミツウロコグリーンエネルギー　メニューE</t>
  </si>
  <si>
    <t>__2024ミツウロコグリーンエネルギー　メニューF</t>
  </si>
  <si>
    <t>__2024ミツウロコグリーンエネルギー　メニューG</t>
  </si>
  <si>
    <t>__2024ミツウロコグリーンエネルギー　メニューH</t>
  </si>
  <si>
    <t>__2024ミツウロコグリーンエネルギー　メニューI</t>
  </si>
  <si>
    <t>__2024ミツウロコグリーンエネルギー　メニューJ</t>
  </si>
  <si>
    <t>__2024ミツウロコグリーンエネルギー　メニューK(残差)</t>
  </si>
  <si>
    <t>__2024リミックスポイント　メニューA</t>
  </si>
  <si>
    <t>__2024リミックスポイント　メニューB</t>
  </si>
  <si>
    <t>__2024リミックスポイント　メニューC</t>
  </si>
  <si>
    <t>__2024リミックスポイント　メニューD(残差)</t>
  </si>
  <si>
    <t>__2024しろくま電力(旧:afterFIT)　メニューA</t>
  </si>
  <si>
    <t>__2024HTBエナジー　メニューA</t>
  </si>
  <si>
    <t>__2024HTBエナジー　メニューB(残差)</t>
  </si>
  <si>
    <t>__2024Looop　メニューA</t>
  </si>
  <si>
    <t>__2024Looop　メニューB</t>
  </si>
  <si>
    <t>__2024Looop　メニューC</t>
  </si>
  <si>
    <t>__2024Looop　メニューD</t>
  </si>
  <si>
    <t>__2024Looop　メニューE(残差)</t>
  </si>
  <si>
    <t>__2024RE１００電力　メニューA</t>
  </si>
  <si>
    <t>__2024RE１００電力　メニューB</t>
  </si>
  <si>
    <t>__2024RE１００電力　メニューC</t>
  </si>
  <si>
    <t>__2024RE１００電力　メニューD(残差)</t>
  </si>
  <si>
    <t>__2024UPDATER　メニューA</t>
  </si>
  <si>
    <t>__2024UPDATER　メニューB(残差)</t>
  </si>
  <si>
    <t>__2024関西電力送配電</t>
    <rPh sb="6" eb="10">
      <t>カンサイデンリョク</t>
    </rPh>
    <rPh sb="10" eb="13">
      <t>ソウハイデン</t>
    </rPh>
    <phoneticPr fontId="1"/>
  </si>
  <si>
    <t>___2024代替値　</t>
  </si>
  <si>
    <t>__2024アーバンエナジー　メニューB</t>
    <phoneticPr fontId="3"/>
  </si>
  <si>
    <r>
      <t xml:space="preserve">他人から供給される
</t>
    </r>
    <r>
      <rPr>
        <b/>
        <sz val="12"/>
        <rFont val="ＭＳ Ｐ明朝"/>
        <family val="1"/>
        <charset val="128"/>
      </rPr>
      <t>電気の使用</t>
    </r>
    <rPh sb="0" eb="2">
      <t>タニン</t>
    </rPh>
    <rPh sb="4" eb="6">
      <t>キョウキュウ</t>
    </rPh>
    <rPh sb="10" eb="12">
      <t>デンキ</t>
    </rPh>
    <rPh sb="13" eb="15">
      <t>シヨウ</t>
    </rPh>
    <phoneticPr fontId="5"/>
  </si>
  <si>
    <t>__2024リケン工業　</t>
    <phoneticPr fontId="3"/>
  </si>
  <si>
    <t>__2024ファラデー</t>
    <phoneticPr fontId="3"/>
  </si>
  <si>
    <t>ファラデー</t>
    <phoneticPr fontId="3"/>
  </si>
  <si>
    <t>__2024新エネルギー開発　メニューB</t>
    <phoneticPr fontId="3"/>
  </si>
  <si>
    <t>__2024日鉄エンジニアリング　メニューE(残差)</t>
    <phoneticPr fontId="3"/>
  </si>
  <si>
    <t>__2024しろくま電力(旧:afterFIT)　メニューB</t>
    <phoneticPr fontId="3"/>
  </si>
  <si>
    <t>__2024ゼロワットパワー　メニューI(残差)</t>
    <phoneticPr fontId="3"/>
  </si>
  <si>
    <t>__2024パナソニックオペレーショナルエクセレンス　メニューC(残差)</t>
    <phoneticPr fontId="3"/>
  </si>
  <si>
    <t>__2024パナソニックオペレーショナルエクセレンス　メニューA</t>
    <phoneticPr fontId="3"/>
  </si>
  <si>
    <t>ハルエネ　メニューB（残差）</t>
    <phoneticPr fontId="3"/>
  </si>
  <si>
    <t>__2024ハルエネ　メニューA</t>
    <phoneticPr fontId="3"/>
  </si>
  <si>
    <t>__2024ハルエネ　メニューB（残差）</t>
    <rPh sb="17" eb="19">
      <t>ザンサ</t>
    </rPh>
    <phoneticPr fontId="3"/>
  </si>
  <si>
    <t>ハルエネ　メニューA</t>
    <phoneticPr fontId="3"/>
  </si>
  <si>
    <t>__2024ENEOS　メニューA</t>
    <phoneticPr fontId="3"/>
  </si>
  <si>
    <t>__2024ENEOS　メニューB</t>
    <phoneticPr fontId="3"/>
  </si>
  <si>
    <t>__2024ENEOS　メニューC</t>
    <phoneticPr fontId="3"/>
  </si>
  <si>
    <t>__2024ENEOS　メニューD</t>
    <phoneticPr fontId="3"/>
  </si>
  <si>
    <t>__2024ENEOS　メニューE（残差）</t>
    <rPh sb="18" eb="20">
      <t>ザンサ</t>
    </rPh>
    <phoneticPr fontId="3"/>
  </si>
  <si>
    <t>ENEOS　メニューA</t>
    <phoneticPr fontId="3"/>
  </si>
  <si>
    <t>ENEOS　メニューB</t>
    <phoneticPr fontId="3"/>
  </si>
  <si>
    <t>ENEOS　メニューC</t>
    <phoneticPr fontId="3"/>
  </si>
  <si>
    <t>ENEOS　メニューD</t>
    <phoneticPr fontId="3"/>
  </si>
  <si>
    <t>ENEOS　メニューE（残差）</t>
    <phoneticPr fontId="3"/>
  </si>
  <si>
    <t>__2024リコージャパン　メニューA</t>
    <phoneticPr fontId="3"/>
  </si>
  <si>
    <t>__2024リコージャパン　メニューB</t>
    <phoneticPr fontId="3"/>
  </si>
  <si>
    <t>__2024リコージャパン　メニューC</t>
    <phoneticPr fontId="3"/>
  </si>
  <si>
    <t>__2024リコージャパン　メニューD</t>
    <phoneticPr fontId="3"/>
  </si>
  <si>
    <t>__2024リコージャパン　メニューE</t>
    <phoneticPr fontId="3"/>
  </si>
  <si>
    <t>__2024リコージャパン　メニューF(残差)</t>
    <rPh sb="20" eb="22">
      <t>ザンサ</t>
    </rPh>
    <phoneticPr fontId="3"/>
  </si>
  <si>
    <t>リコージャパン　メニューA</t>
    <phoneticPr fontId="3"/>
  </si>
  <si>
    <t>リコージャパン　メニューB</t>
    <phoneticPr fontId="3"/>
  </si>
  <si>
    <t>リコージャパン　メニューC</t>
    <phoneticPr fontId="3"/>
  </si>
  <si>
    <t>リコージャパン　メニューD</t>
    <phoneticPr fontId="3"/>
  </si>
  <si>
    <t>リコージャパン　メニューE</t>
    <phoneticPr fontId="3"/>
  </si>
  <si>
    <t>リコージャパン　メニューF(残差)</t>
    <phoneticPr fontId="3"/>
  </si>
  <si>
    <t>__2024日本エネルギー総合システム　メニューA</t>
    <phoneticPr fontId="3"/>
  </si>
  <si>
    <t>__2024日本エネルギー総合システム　メニューB</t>
    <phoneticPr fontId="3"/>
  </si>
  <si>
    <t>__2024日本エネルギー総合システム　メニューC</t>
    <phoneticPr fontId="3"/>
  </si>
  <si>
    <t>__2024日本エネルギー総合システム　メニューD</t>
    <phoneticPr fontId="3"/>
  </si>
  <si>
    <t>__2024日本エネルギー総合システム　メニューE</t>
    <phoneticPr fontId="3"/>
  </si>
  <si>
    <t>__2024日本エネルギー総合システム　メニューF(残差)</t>
    <phoneticPr fontId="3"/>
  </si>
  <si>
    <t>日本エネルギー総合システム　メニューA</t>
    <phoneticPr fontId="3"/>
  </si>
  <si>
    <t>日本エネルギー総合システム　メニューB</t>
    <phoneticPr fontId="3"/>
  </si>
  <si>
    <t>日本エネルギー総合システム　メニューC</t>
    <phoneticPr fontId="3"/>
  </si>
  <si>
    <t>日本エネルギー総合システム　メニューD</t>
    <phoneticPr fontId="3"/>
  </si>
  <si>
    <t>日本エネルギー総合システム　メニューE</t>
    <phoneticPr fontId="3"/>
  </si>
  <si>
    <t>日本エネルギー総合システム　メニューF(残差)</t>
    <phoneticPr fontId="3"/>
  </si>
  <si>
    <t>__2024大和ハウス工業　メニューA</t>
    <phoneticPr fontId="3"/>
  </si>
  <si>
    <t>__2024大和ハウス工業　メニューB</t>
    <phoneticPr fontId="3"/>
  </si>
  <si>
    <t>__2024大和ハウス工業　メニューC</t>
    <phoneticPr fontId="3"/>
  </si>
  <si>
    <t>__2024大和ハウス工業　メニューD</t>
    <phoneticPr fontId="3"/>
  </si>
  <si>
    <t>__2024大和ハウス工業　メニューE</t>
    <phoneticPr fontId="3"/>
  </si>
  <si>
    <t>__2024大和ハウス工業　メニューF(残差)</t>
    <phoneticPr fontId="3"/>
  </si>
  <si>
    <t>大和ハウス工業　メニューA</t>
    <phoneticPr fontId="3"/>
  </si>
  <si>
    <t>大和ハウス工業　メニューB</t>
    <phoneticPr fontId="3"/>
  </si>
  <si>
    <t>大和ハウス工業　メニューC</t>
    <phoneticPr fontId="3"/>
  </si>
  <si>
    <t>大和ハウス工業　メニューD</t>
    <phoneticPr fontId="3"/>
  </si>
  <si>
    <t>大和ハウス工業　メニューE</t>
    <phoneticPr fontId="3"/>
  </si>
  <si>
    <t>大和ハウス工業　メニューF(残差)</t>
    <phoneticPr fontId="3"/>
  </si>
  <si>
    <t>__2024鈴与商事　メニューＡ</t>
    <phoneticPr fontId="3"/>
  </si>
  <si>
    <t>__2024鈴与商事　メニューB</t>
    <phoneticPr fontId="3"/>
  </si>
  <si>
    <t>__2024鈴与商事　メニューC</t>
    <phoneticPr fontId="3"/>
  </si>
  <si>
    <t>__2024鈴与商事　メニューD　</t>
    <phoneticPr fontId="3"/>
  </si>
  <si>
    <t>__2024鈴与商事　メニューE</t>
    <phoneticPr fontId="3"/>
  </si>
  <si>
    <t>__2024鈴与商事　メニューF</t>
    <phoneticPr fontId="3"/>
  </si>
  <si>
    <t>__2024鈴与商事　メニューG(残差)</t>
    <rPh sb="17" eb="19">
      <t>ザンサ</t>
    </rPh>
    <phoneticPr fontId="3"/>
  </si>
  <si>
    <t>__2024鈴与電力 メニューA</t>
    <phoneticPr fontId="3"/>
  </si>
  <si>
    <t>__2024鈴与電力 メニューB</t>
    <phoneticPr fontId="3"/>
  </si>
  <si>
    <t>__2024鈴与電力 メニューC</t>
    <phoneticPr fontId="3"/>
  </si>
  <si>
    <t>__2024鈴与電力 メニューD</t>
    <phoneticPr fontId="3"/>
  </si>
  <si>
    <t>__2024鈴与電力 メニューE</t>
    <phoneticPr fontId="3"/>
  </si>
  <si>
    <t>__2024鈴与電力 メニューF</t>
    <phoneticPr fontId="3"/>
  </si>
  <si>
    <t>__2024鈴与電力 メニューG</t>
    <phoneticPr fontId="3"/>
  </si>
  <si>
    <t>__2024鈴与電力 メニューH</t>
    <phoneticPr fontId="3"/>
  </si>
  <si>
    <t>__2024鈴与電力 メニューI</t>
    <phoneticPr fontId="3"/>
  </si>
  <si>
    <t>__2024鈴与電力 メニューJ(残差)</t>
    <rPh sb="17" eb="19">
      <t>ザンサ</t>
    </rPh>
    <phoneticPr fontId="3"/>
  </si>
  <si>
    <t>鈴与商事　メニューＡ</t>
    <phoneticPr fontId="3"/>
  </si>
  <si>
    <t>鈴与商事　メニューB</t>
    <phoneticPr fontId="3"/>
  </si>
  <si>
    <t>鈴与商事　メニューC</t>
    <phoneticPr fontId="3"/>
  </si>
  <si>
    <t>鈴与商事　メニューD　</t>
    <phoneticPr fontId="3"/>
  </si>
  <si>
    <t>鈴与商事　メニューE</t>
    <phoneticPr fontId="3"/>
  </si>
  <si>
    <t>鈴与商事　メニューF</t>
    <phoneticPr fontId="3"/>
  </si>
  <si>
    <t>鈴与商事　メニューG(残差)</t>
    <rPh sb="11" eb="13">
      <t>ザンサ</t>
    </rPh>
    <phoneticPr fontId="3"/>
  </si>
  <si>
    <t>鈴与電力 メニューA</t>
    <phoneticPr fontId="3"/>
  </si>
  <si>
    <t>鈴与電力 メニューB</t>
    <phoneticPr fontId="3"/>
  </si>
  <si>
    <t>鈴与電力 メニューC</t>
    <phoneticPr fontId="3"/>
  </si>
  <si>
    <t>鈴与電力 メニューD</t>
    <phoneticPr fontId="3"/>
  </si>
  <si>
    <t>鈴与電力 メニューE</t>
    <phoneticPr fontId="3"/>
  </si>
  <si>
    <t>鈴与電力 メニューF</t>
    <phoneticPr fontId="3"/>
  </si>
  <si>
    <t>鈴与電力 メニューG</t>
    <phoneticPr fontId="3"/>
  </si>
  <si>
    <t>鈴与電力 メニューH</t>
    <phoneticPr fontId="3"/>
  </si>
  <si>
    <t>鈴与電力 メニューI</t>
    <phoneticPr fontId="3"/>
  </si>
  <si>
    <t>鈴与電力 メニューJ(残差)</t>
    <phoneticPr fontId="3"/>
  </si>
  <si>
    <t>__2024出光興産　メニューD(残差)</t>
    <phoneticPr fontId="3"/>
  </si>
  <si>
    <t>__2024エコログ</t>
    <phoneticPr fontId="3"/>
  </si>
  <si>
    <t>エコログ</t>
    <phoneticPr fontId="3"/>
  </si>
  <si>
    <t>__2024関電エネルギーソリューション　メニューA</t>
    <phoneticPr fontId="3"/>
  </si>
  <si>
    <t>__2024関電エネルギーソリューション　メニューB(残差)</t>
    <phoneticPr fontId="3"/>
  </si>
  <si>
    <t>関電エネルギーソリューション　メニューA</t>
    <phoneticPr fontId="3"/>
  </si>
  <si>
    <t>関電エネルギーソリューション　メニューB(残差)</t>
    <phoneticPr fontId="3"/>
  </si>
  <si>
    <t>アイ・グリッド・ソリューションズ　メニューA</t>
    <phoneticPr fontId="3"/>
  </si>
  <si>
    <t>__2024アイ・グリッド・ソリューションズ　メニューB（残差）</t>
    <rPh sb="29" eb="31">
      <t>ザンサ</t>
    </rPh>
    <phoneticPr fontId="3"/>
  </si>
  <si>
    <t>__2024アイ・グリッド・ソリューションズ　メニューA</t>
    <phoneticPr fontId="3"/>
  </si>
  <si>
    <t>アイ・グリッド・ソリューションズ　メニューB（残差）</t>
    <phoneticPr fontId="3"/>
  </si>
  <si>
    <t>__2024タクマエナジー　メニューA</t>
    <phoneticPr fontId="3"/>
  </si>
  <si>
    <t>__2024タクマエナジー　メニューB</t>
    <phoneticPr fontId="3"/>
  </si>
  <si>
    <t>__2024タクマエナジー　メニューC</t>
    <phoneticPr fontId="3"/>
  </si>
  <si>
    <t>__2024タクマエナジー　メニューD</t>
    <phoneticPr fontId="3"/>
  </si>
  <si>
    <t>__2024タクマエナジー　メニューE</t>
    <phoneticPr fontId="3"/>
  </si>
  <si>
    <t>__2024タクマエナジー　メニューF</t>
    <phoneticPr fontId="3"/>
  </si>
  <si>
    <t>__2024タクマエナジー　メニューG</t>
    <phoneticPr fontId="3"/>
  </si>
  <si>
    <t>__2024タクマエナジー　メニューH（残差）</t>
    <rPh sb="20" eb="22">
      <t>ザンサ</t>
    </rPh>
    <phoneticPr fontId="3"/>
  </si>
  <si>
    <t>タクマエナジー　メニューA</t>
    <phoneticPr fontId="3"/>
  </si>
  <si>
    <t>タクマエナジー　メニューB</t>
    <phoneticPr fontId="3"/>
  </si>
  <si>
    <t>タクマエナジー　メニューC</t>
    <phoneticPr fontId="3"/>
  </si>
  <si>
    <t>タクマエナジー　メニューD</t>
    <phoneticPr fontId="3"/>
  </si>
  <si>
    <t>タクマエナジー　メニューE</t>
    <phoneticPr fontId="3"/>
  </si>
  <si>
    <t>タクマエナジー　メニューF</t>
    <phoneticPr fontId="3"/>
  </si>
  <si>
    <t>タクマエナジー　メニューG</t>
    <phoneticPr fontId="3"/>
  </si>
  <si>
    <t>タクマエナジー　メニューH（残差）</t>
    <phoneticPr fontId="3"/>
  </si>
  <si>
    <t>__2024日本テクノ　メニューA</t>
    <rPh sb="6" eb="8">
      <t>ニホン</t>
    </rPh>
    <phoneticPr fontId="3"/>
  </si>
  <si>
    <t>__2024日本テクノ　メニューB（残差）</t>
    <rPh sb="7" eb="8">
      <t>ホン</t>
    </rPh>
    <rPh sb="18" eb="20">
      <t>ザンサ</t>
    </rPh>
    <phoneticPr fontId="3"/>
  </si>
  <si>
    <t>日本テクノ　メニューA</t>
    <phoneticPr fontId="3"/>
  </si>
  <si>
    <t>日本テクノ　メニューB（残差）</t>
    <phoneticPr fontId="3"/>
  </si>
  <si>
    <t>__2024出光興産　メニューA</t>
    <phoneticPr fontId="3"/>
  </si>
  <si>
    <t>__2024伊藤忠エネクス　メニューA</t>
    <rPh sb="6" eb="9">
      <t>イトウチュウ</t>
    </rPh>
    <phoneticPr fontId="3"/>
  </si>
  <si>
    <t>__2024伊藤忠エネクス　メニューB(残差)</t>
    <phoneticPr fontId="3"/>
  </si>
  <si>
    <t>伊藤忠エネクス　メニューA</t>
    <phoneticPr fontId="3"/>
  </si>
  <si>
    <t>伊藤忠エネクス　メニューB(残差)</t>
    <phoneticPr fontId="3"/>
  </si>
  <si>
    <t>__2024エネット　メニューF(残差)</t>
    <phoneticPr fontId="3"/>
  </si>
  <si>
    <t>__2024エネルギーパワー</t>
    <phoneticPr fontId="3"/>
  </si>
  <si>
    <t>エネルギーパワー</t>
    <phoneticPr fontId="3"/>
  </si>
  <si>
    <t>__2024エフビットコミュニケーションズ　メニューA</t>
    <phoneticPr fontId="3"/>
  </si>
  <si>
    <t>__2024エフビットコミュニケーションズ　メニューB</t>
    <phoneticPr fontId="3"/>
  </si>
  <si>
    <t>__2024エフビットコミュニケーションズ　メニューC（残差）</t>
    <rPh sb="28" eb="30">
      <t>ザンサ</t>
    </rPh>
    <phoneticPr fontId="3"/>
  </si>
  <si>
    <t>エフビットコミュニケーションズ　メニューA</t>
    <phoneticPr fontId="3"/>
  </si>
  <si>
    <t>エフビットコミュニケーションズ　メニューB</t>
    <phoneticPr fontId="3"/>
  </si>
  <si>
    <t>エフビットコミュニケーションズ　メニューC（残差）</t>
    <phoneticPr fontId="3"/>
  </si>
  <si>
    <t>__2024U-POWER　メニューA</t>
    <phoneticPr fontId="3"/>
  </si>
  <si>
    <t>__2024U-POWER　メニューB</t>
    <phoneticPr fontId="3"/>
  </si>
  <si>
    <t>__2024U-POWER　メニューC</t>
    <phoneticPr fontId="3"/>
  </si>
  <si>
    <t>__2024U-POWER　メニューD（残差）</t>
    <rPh sb="20" eb="22">
      <t>ザンサ</t>
    </rPh>
    <phoneticPr fontId="3"/>
  </si>
  <si>
    <t>U-POWER　メニューA</t>
    <phoneticPr fontId="3"/>
  </si>
  <si>
    <t>U-POWER　メニューB</t>
    <phoneticPr fontId="3"/>
  </si>
  <si>
    <t>U-POWER　メニューC</t>
    <phoneticPr fontId="3"/>
  </si>
  <si>
    <t>U-POWER　メニューD（残差）</t>
    <phoneticPr fontId="3"/>
  </si>
  <si>
    <t>__2024FPS　メニューA</t>
    <phoneticPr fontId="3"/>
  </si>
  <si>
    <t>__2024FPS　メニューB</t>
    <phoneticPr fontId="3"/>
  </si>
  <si>
    <t>__2024FPS　メニューC</t>
    <phoneticPr fontId="3"/>
  </si>
  <si>
    <t>__2024FPS　メニューD</t>
    <phoneticPr fontId="3"/>
  </si>
  <si>
    <t>__2024FPS　メニューE</t>
    <phoneticPr fontId="3"/>
  </si>
  <si>
    <t>__2024FPS　メニューF</t>
    <phoneticPr fontId="3"/>
  </si>
  <si>
    <t>__2024FPS　メニューG（残差）</t>
    <rPh sb="16" eb="18">
      <t>ザンサ</t>
    </rPh>
    <phoneticPr fontId="3"/>
  </si>
  <si>
    <t>FPS　メニューA</t>
    <phoneticPr fontId="3"/>
  </si>
  <si>
    <t>FPS　メニューB</t>
    <phoneticPr fontId="3"/>
  </si>
  <si>
    <t>FPS　メニューC</t>
    <phoneticPr fontId="3"/>
  </si>
  <si>
    <t>FPS　メニューD</t>
    <phoneticPr fontId="3"/>
  </si>
  <si>
    <t>FPS　メニューE</t>
    <phoneticPr fontId="3"/>
  </si>
  <si>
    <t>FPS　メニューF</t>
    <phoneticPr fontId="3"/>
  </si>
  <si>
    <t>FPS　メニューG（残差）</t>
    <phoneticPr fontId="3"/>
  </si>
  <si>
    <t>HTBエナジー　メニューA</t>
    <phoneticPr fontId="3"/>
  </si>
  <si>
    <t>__2024</t>
    <phoneticPr fontId="3"/>
  </si>
  <si>
    <t>__2025</t>
    <phoneticPr fontId="3"/>
  </si>
  <si>
    <t>__2025関西電力メニューA</t>
  </si>
  <si>
    <t>関西電力メニューA</t>
  </si>
  <si>
    <t>__2025関西電力メニューB</t>
  </si>
  <si>
    <t>関西電力メニューB</t>
  </si>
  <si>
    <t>__2025関西電力メニューC</t>
  </si>
  <si>
    <t>関西電力メニューC</t>
  </si>
  <si>
    <t>__2025関西電力メニューD</t>
  </si>
  <si>
    <t>関西電力メニューD</t>
  </si>
  <si>
    <t>__2025関西電力メニューE</t>
  </si>
  <si>
    <t>関西電力メニューE</t>
  </si>
  <si>
    <t>__2025関西電力メニューF</t>
  </si>
  <si>
    <t>関西電力メニューF</t>
  </si>
  <si>
    <t>__2025関西電力メニューG</t>
  </si>
  <si>
    <t>関西電力メニューG</t>
  </si>
  <si>
    <t>__2025関西電力メニューH</t>
  </si>
  <si>
    <t>関西電力メニューH</t>
  </si>
  <si>
    <t>__2025関西電力メニューI</t>
  </si>
  <si>
    <t>関西電力メニューI</t>
  </si>
  <si>
    <t>__2025関西電力メニューJ(残差)</t>
  </si>
  <si>
    <t>関西電力メニューJ(残差)</t>
  </si>
  <si>
    <t>__2025イーレックス</t>
  </si>
  <si>
    <t>イーレックス</t>
  </si>
  <si>
    <t>__2025リエスパワー</t>
  </si>
  <si>
    <t>リエスパワー</t>
  </si>
  <si>
    <t>__2025エバーグリーン・リテイリングメニューA</t>
  </si>
  <si>
    <t>エバーグリーン・リテイリングメニューA</t>
  </si>
  <si>
    <t>__2025エバーグリーン・マーケティングメニューA</t>
  </si>
  <si>
    <t>エバーグリーン・マーケティングメニューA</t>
  </si>
  <si>
    <t>__2025エバーグリーン・マーケティングメニューB(残差)</t>
  </si>
  <si>
    <t>エバーグリーン・マーケティングメニューB(残差)</t>
  </si>
  <si>
    <t>__2025SEウイングズ</t>
  </si>
  <si>
    <t>SEウイングズ</t>
  </si>
  <si>
    <t>__2025イーセルメニューA</t>
  </si>
  <si>
    <t>イーセルメニューA</t>
  </si>
  <si>
    <t>__2025イーセルメニューB(残差)</t>
  </si>
  <si>
    <t>イーセルメニューB(残差)</t>
  </si>
  <si>
    <t>__2025エネットメニューA</t>
  </si>
  <si>
    <t>エネットメニューA</t>
  </si>
  <si>
    <t>__2025エネットメニューB</t>
  </si>
  <si>
    <t>エネットメニューB</t>
  </si>
  <si>
    <t>__2025エネットメニューC</t>
  </si>
  <si>
    <t>エネットメニューC</t>
  </si>
  <si>
    <t>__2025エネットメニューD</t>
  </si>
  <si>
    <t>エネットメニューD</t>
  </si>
  <si>
    <t>__2025エネットメニューE</t>
  </si>
  <si>
    <t>エネットメニューE</t>
  </si>
  <si>
    <t>__2025エネットメニューF(残差)</t>
  </si>
  <si>
    <t>エネットメニューF(残差)</t>
  </si>
  <si>
    <t>__2025須賀川瓦斯メニューA</t>
  </si>
  <si>
    <t>須賀川瓦斯メニューA</t>
  </si>
  <si>
    <t>__2025須賀川瓦斯メニューB</t>
  </si>
  <si>
    <t>須賀川瓦斯メニューB</t>
  </si>
  <si>
    <t>__2025須賀川瓦斯メニューC</t>
  </si>
  <si>
    <t>須賀川瓦斯メニューC</t>
  </si>
  <si>
    <t>__2025須賀川瓦斯メニューD(残差)</t>
  </si>
  <si>
    <t>須賀川瓦斯メニューD(残差)</t>
  </si>
  <si>
    <t>__2025出光興産メニューA</t>
  </si>
  <si>
    <t>出光興産メニューA</t>
  </si>
  <si>
    <t>__2025出光興産メニューB</t>
  </si>
  <si>
    <t>出光興産メニューB</t>
  </si>
  <si>
    <t>__2025出光興産メニューC</t>
  </si>
  <si>
    <t>出光興産メニューC</t>
  </si>
  <si>
    <t>__2025出光興産メニューD(残差)</t>
  </si>
  <si>
    <t>出光興産メニューD(残差)</t>
  </si>
  <si>
    <t>__2025オプテージメニューA</t>
  </si>
  <si>
    <t>オプテージメニューA</t>
  </si>
  <si>
    <t>__2025オプテージメニューB(残差)</t>
  </si>
  <si>
    <t>オプテージメニューB(残差)</t>
  </si>
  <si>
    <t>__2025エネサーブメニューA</t>
  </si>
  <si>
    <t>エネサーブメニューA</t>
  </si>
  <si>
    <t>__2025エネサーブメニューB(残差)</t>
  </si>
  <si>
    <t>エネサーブメニューB(残差)</t>
  </si>
  <si>
    <t>__2025エネワンでんきメニューA</t>
  </si>
  <si>
    <t>エネワンでんきメニューA</t>
  </si>
  <si>
    <t>__2025エネワンでんきメニューB(残差)</t>
  </si>
  <si>
    <t>エネワンでんきメニューB(残差)</t>
  </si>
  <si>
    <t>__2025ミツウロコグリーンエネルギーメニューA</t>
  </si>
  <si>
    <t>ミツウロコグリーンエネルギーメニューA</t>
  </si>
  <si>
    <t>__2025ミツウロコグリーンエネルギーメニューB</t>
  </si>
  <si>
    <t>ミツウロコグリーンエネルギーメニューB</t>
  </si>
  <si>
    <t>__2025ミツウロコグリーンエネルギーメニューC</t>
  </si>
  <si>
    <t>ミツウロコグリーンエネルギーメニューC</t>
  </si>
  <si>
    <t>__2025ミツウロコグリーンエネルギーメニューD</t>
  </si>
  <si>
    <t>ミツウロコグリーンエネルギーメニューD</t>
  </si>
  <si>
    <t>__2025ミツウロコグリーンエネルギーメニューE</t>
  </si>
  <si>
    <t>ミツウロコグリーンエネルギーメニューE</t>
  </si>
  <si>
    <t>__2025ミツウロコグリーンエネルギーメニューF</t>
  </si>
  <si>
    <t>ミツウロコグリーンエネルギーメニューF</t>
  </si>
  <si>
    <t>__2025ミツウロコグリーンエネルギーメニューG</t>
  </si>
  <si>
    <t>ミツウロコグリーンエネルギーメニューG</t>
  </si>
  <si>
    <t>__2025ミツウロコグリーンエネルギーメニューH</t>
  </si>
  <si>
    <t>ミツウロコグリーンエネルギーメニューH</t>
  </si>
  <si>
    <t>__2025ミツウロコグリーンエネルギーメニューI</t>
  </si>
  <si>
    <t>ミツウロコグリーンエネルギーメニューI</t>
  </si>
  <si>
    <t>__2025ミツウロコグリーンエネルギーメニューJ</t>
  </si>
  <si>
    <t>ミツウロコグリーンエネルギーメニューJ</t>
  </si>
  <si>
    <t>__2025ミツウロコグリーンエネルギーメニューK(残差)</t>
  </si>
  <si>
    <t>ミツウロコグリーンエネルギーメニューK(残差)</t>
  </si>
  <si>
    <t>__2025リエネメニューA</t>
  </si>
  <si>
    <t>リエネメニューA</t>
  </si>
  <si>
    <t>__2025リエネメニューB</t>
  </si>
  <si>
    <t>リエネメニューB</t>
  </si>
  <si>
    <t>__2025リエネメニューC(残差)</t>
  </si>
  <si>
    <t>リエネメニューC(残差)</t>
  </si>
  <si>
    <t>__2025ネクストパワーやまとメニューA</t>
  </si>
  <si>
    <t>ネクストパワーやまとメニューA</t>
  </si>
  <si>
    <t>__2025ネクストパワーやまとメニューB</t>
  </si>
  <si>
    <t>ネクストパワーやまとメニューB</t>
  </si>
  <si>
    <t>__2025ネクストパワーやまとメニューC(残差)</t>
  </si>
  <si>
    <t>ネクストパワーやまとメニューC(残差)</t>
  </si>
  <si>
    <t>__2025日本テクノメニューA</t>
  </si>
  <si>
    <t>日本テクノメニューA</t>
  </si>
  <si>
    <t>__2025日本テクノメニューB(残差)</t>
  </si>
  <si>
    <t>日本テクノメニューB(残差)</t>
  </si>
  <si>
    <t>__2025中央電力エナジーメニューA</t>
  </si>
  <si>
    <t>中央電力エナジーメニューA</t>
  </si>
  <si>
    <t>__2025中央電力エナジーメニューB</t>
  </si>
  <si>
    <t>中央電力エナジーメニューB</t>
  </si>
  <si>
    <t>__2025中央電力エナジーメニューC</t>
  </si>
  <si>
    <t>中央電力エナジーメニューC</t>
  </si>
  <si>
    <t>__2025中央電力エナジーメニューD(残差)</t>
  </si>
  <si>
    <t>中央電力エナジーメニューD(残差)</t>
  </si>
  <si>
    <t>__2025LooopメニューA</t>
  </si>
  <si>
    <t>LooopメニューA</t>
  </si>
  <si>
    <t>__2025LooopメニューB</t>
  </si>
  <si>
    <t>LooopメニューB</t>
  </si>
  <si>
    <t>__2025LooopメニューC(残差)</t>
  </si>
  <si>
    <t>LooopメニューC(残差)</t>
  </si>
  <si>
    <t>__2025ナンワ(旧：ナンワエナジー)</t>
  </si>
  <si>
    <t>ナンワ(旧：ナンワエナジー)</t>
  </si>
  <si>
    <t>__2025静岡ガス＆パワーメニューA</t>
  </si>
  <si>
    <t>静岡ガス＆パワーメニューA</t>
  </si>
  <si>
    <t>__2025静岡ガス＆パワーメニューB</t>
  </si>
  <si>
    <t>静岡ガス＆パワーメニューB</t>
  </si>
  <si>
    <t>__2025静岡ガス＆パワーメニューC</t>
  </si>
  <si>
    <t>静岡ガス＆パワーメニューC</t>
  </si>
  <si>
    <t>__2025静岡ガス＆パワーメニューD</t>
  </si>
  <si>
    <t>静岡ガス＆パワーメニューD</t>
  </si>
  <si>
    <t>__2025静岡ガス＆パワーメニューE</t>
  </si>
  <si>
    <t>静岡ガス＆パワーメニューE</t>
  </si>
  <si>
    <t>__2025静岡ガス＆パワーメニューF(残差)</t>
  </si>
  <si>
    <t>静岡ガス＆パワーメニューF(残差)</t>
  </si>
  <si>
    <t>__2025荏原環境プラントメニューA</t>
  </si>
  <si>
    <t>荏原環境プラントメニューA</t>
  </si>
  <si>
    <t>__2025荏原環境プラントメニューB</t>
  </si>
  <si>
    <t>荏原環境プラントメニューB</t>
  </si>
  <si>
    <t>__2025荏原環境プラントメニューC</t>
  </si>
  <si>
    <t>荏原環境プラントメニューC</t>
  </si>
  <si>
    <t>__2025荏原環境プラントメニューD</t>
  </si>
  <si>
    <t>荏原環境プラントメニューD</t>
  </si>
  <si>
    <t>__2025荏原環境プラントメニューE</t>
  </si>
  <si>
    <t>荏原環境プラントメニューE</t>
  </si>
  <si>
    <t>__2025荏原環境プラントメニューF</t>
  </si>
  <si>
    <t>荏原環境プラントメニューF</t>
  </si>
  <si>
    <t>__2025荏原環境プラントメニューG</t>
  </si>
  <si>
    <t>荏原環境プラントメニューG</t>
  </si>
  <si>
    <t>__2025荏原環境プラントメニューH</t>
  </si>
  <si>
    <t>荏原環境プラントメニューH</t>
  </si>
  <si>
    <t>__2025荏原環境プラントメニューI</t>
  </si>
  <si>
    <t>荏原環境プラントメニューI</t>
  </si>
  <si>
    <t>__2025荏原環境プラントメニューJ</t>
  </si>
  <si>
    <t>荏原環境プラントメニューJ</t>
  </si>
  <si>
    <t>__2025荏原環境プラントメニューK</t>
  </si>
  <si>
    <t>荏原環境プラントメニューK</t>
  </si>
  <si>
    <t>__2025荏原環境プラントメニューL</t>
  </si>
  <si>
    <t>荏原環境プラントメニューL</t>
  </si>
  <si>
    <t>__2025荏原環境プラントメニューM</t>
  </si>
  <si>
    <t>荏原環境プラントメニューM</t>
  </si>
  <si>
    <t>__2025荏原環境プラントメニューN</t>
  </si>
  <si>
    <t>荏原環境プラントメニューN</t>
  </si>
  <si>
    <t>__2025荏原環境プラントメニューO</t>
  </si>
  <si>
    <t>荏原環境プラントメニューO</t>
  </si>
  <si>
    <t>__2025荏原環境プラントメニューP</t>
  </si>
  <si>
    <t>荏原環境プラントメニューP</t>
  </si>
  <si>
    <t>__2025荏原環境プラントメニューQ</t>
  </si>
  <si>
    <t>荏原環境プラントメニューQ</t>
  </si>
  <si>
    <t>__2025荏原環境プラントメニューR(残差)</t>
  </si>
  <si>
    <t>荏原環境プラントメニューR(残差)</t>
  </si>
  <si>
    <t>__2025東京エコサービスメニューA</t>
  </si>
  <si>
    <t>東京エコサービスメニューA</t>
  </si>
  <si>
    <t>__2025東京エコサービスメニューB(残差)</t>
  </si>
  <si>
    <t>東京エコサービスメニューB(残差)</t>
  </si>
  <si>
    <t>__2025ダイヤモンドパワーメニューA</t>
  </si>
  <si>
    <t>ダイヤモンドパワーメニューA</t>
  </si>
  <si>
    <t>__2025ダイヤモンドパワーメニューB</t>
  </si>
  <si>
    <t>ダイヤモンドパワーメニューB</t>
  </si>
  <si>
    <t>__2025ダイヤモンドパワーメニューC</t>
  </si>
  <si>
    <t>ダイヤモンドパワーメニューC</t>
  </si>
  <si>
    <t>__2025ダイヤモンドパワーメニューD</t>
  </si>
  <si>
    <t>ダイヤモンドパワーメニューD</t>
  </si>
  <si>
    <t>__2025新出光メニューA</t>
  </si>
  <si>
    <t>新出光メニューA</t>
  </si>
  <si>
    <t>__2025新出光メニューB</t>
  </si>
  <si>
    <t>新出光メニューB</t>
  </si>
  <si>
    <t>__2025新出光メニューC</t>
  </si>
  <si>
    <t>新出光メニューC</t>
  </si>
  <si>
    <t>__2025新出光メニューD</t>
  </si>
  <si>
    <t>新出光メニューD</t>
  </si>
  <si>
    <t>__2025新出光メニューE</t>
  </si>
  <si>
    <t>新出光メニューE</t>
  </si>
  <si>
    <t>__2025新出光メニューF</t>
  </si>
  <si>
    <t>新出光メニューF</t>
  </si>
  <si>
    <t>__2025新出光メニューG</t>
  </si>
  <si>
    <t>新出光メニューG</t>
  </si>
  <si>
    <t>__2025新出光メニューH</t>
  </si>
  <si>
    <t>新出光メニューH</t>
  </si>
  <si>
    <t>__2025新出光メニューI</t>
  </si>
  <si>
    <t>新出光メニューI</t>
  </si>
  <si>
    <t>__2025新出光メニューJ</t>
  </si>
  <si>
    <t>新出光メニューJ</t>
  </si>
  <si>
    <t>__2025新出光メニューK(残差)</t>
  </si>
  <si>
    <t>新出光メニューK(残差)</t>
  </si>
  <si>
    <t>__2025セントラル石油瓦斯</t>
  </si>
  <si>
    <t>セントラル石油瓦斯</t>
  </si>
  <si>
    <t>__2025一般財団法人泉佐野電力</t>
  </si>
  <si>
    <t>一般財団法人泉佐野電力</t>
  </si>
  <si>
    <t>__2025コスモエネルギーソリューションズメニューA</t>
  </si>
  <si>
    <t>コスモエネルギーソリューションズメニューA</t>
  </si>
  <si>
    <t>__2025コスモエネルギーソリューションズメニューB</t>
  </si>
  <si>
    <t>コスモエネルギーソリューションズメニューB</t>
  </si>
  <si>
    <t>__2025コスモエネルギーソリューションズメニューC</t>
  </si>
  <si>
    <t>コスモエネルギーソリューションズメニューC</t>
  </si>
  <si>
    <t>__2025コスモエネルギーソリューションズメニューD</t>
  </si>
  <si>
    <t>コスモエネルギーソリューションズメニューD</t>
  </si>
  <si>
    <t>__2025コスモエネルギーソリューションズメニューE(残差)</t>
  </si>
  <si>
    <t>コスモエネルギーソリューションズメニューE(残差)</t>
  </si>
  <si>
    <t>__2025グリーンサークルメニューA</t>
  </si>
  <si>
    <t>グリーンサークルメニューA</t>
  </si>
  <si>
    <t>__2025グリーンサークルメニューB(残差)</t>
  </si>
  <si>
    <t>グリーンサークルメニューB(残差)</t>
  </si>
  <si>
    <t>__2025北海道瓦斯メニューA</t>
  </si>
  <si>
    <t>北海道瓦斯メニューA</t>
  </si>
  <si>
    <t>__2025北海道瓦斯メニューB(残差)</t>
  </si>
  <si>
    <t>北海道瓦斯メニューB(残差)</t>
  </si>
  <si>
    <t>__2025アルカナエナジー</t>
  </si>
  <si>
    <t>アルカナエナジー</t>
  </si>
  <si>
    <t>__2025新エネルギー開発メニューA</t>
  </si>
  <si>
    <t>新エネルギー開発メニューA</t>
  </si>
  <si>
    <t>__2025新エネルギー開発メニューB</t>
  </si>
  <si>
    <t>新エネルギー開発メニューB</t>
  </si>
  <si>
    <t>__2025伊藤忠エネクスメニューA</t>
  </si>
  <si>
    <t>伊藤忠エネクスメニューA</t>
  </si>
  <si>
    <t>__2025伊藤忠エネクスメニューB(残差)</t>
  </si>
  <si>
    <t>伊藤忠エネクスメニューB(残差)</t>
  </si>
  <si>
    <t>__2025VーPowerメニューA</t>
  </si>
  <si>
    <t>VーPowerメニューA</t>
  </si>
  <si>
    <t>__2025VーPowerメニューB</t>
  </si>
  <si>
    <t>VーPowerメニューB</t>
  </si>
  <si>
    <t>__2025VーPowerメニューC</t>
  </si>
  <si>
    <t>VーPowerメニューC</t>
  </si>
  <si>
    <t>__2025VーPowerメニューD(残差)</t>
  </si>
  <si>
    <t>VーPowerメニューD(残差)</t>
  </si>
  <si>
    <t>__2025大和エネルギー</t>
  </si>
  <si>
    <t>大和エネルギー</t>
  </si>
  <si>
    <t>__2025大阪瓦斯メニューA</t>
  </si>
  <si>
    <t>大阪瓦斯メニューA</t>
  </si>
  <si>
    <t>__2025大阪瓦斯メニューB</t>
  </si>
  <si>
    <t>大阪瓦斯メニューB</t>
  </si>
  <si>
    <t>__2025大阪瓦斯メニューC</t>
  </si>
  <si>
    <t>大阪瓦斯メニューC</t>
  </si>
  <si>
    <t>__2025大阪瓦斯メニューD</t>
  </si>
  <si>
    <t>大阪瓦斯メニューD</t>
  </si>
  <si>
    <t>__2025大阪瓦斯メニューE</t>
  </si>
  <si>
    <t>大阪瓦斯メニューE</t>
  </si>
  <si>
    <t>__2025大阪瓦斯メニューF</t>
  </si>
  <si>
    <t>大阪瓦斯メニューF</t>
  </si>
  <si>
    <t>__2025大阪瓦斯メニューG(残差)</t>
  </si>
  <si>
    <t>大阪瓦斯メニューG(残差)</t>
  </si>
  <si>
    <t>__2025エフビットコミュニケーションズ　メニューA</t>
  </si>
  <si>
    <t>エフビットコミュニケーションズ　メニューA</t>
  </si>
  <si>
    <t>__2025エフビットコミュニケーションズ　メニューB</t>
  </si>
  <si>
    <t>エフビットコミュニケーションズ　メニューB</t>
  </si>
  <si>
    <t>__2025エフビットコミュニケーションズ　メニューC(残差)</t>
  </si>
  <si>
    <t>エフビットコミュニケーションズ　メニューC(残差)</t>
  </si>
  <si>
    <t>__2025ENEOS Power（旧:ENEOS）メニューA</t>
  </si>
  <si>
    <t>ENEOS Power（旧:ENEOS）メニューA</t>
  </si>
  <si>
    <t>__2025ENEOS Power（旧:ENEOS）メニューB</t>
  </si>
  <si>
    <t>ENEOS Power（旧:ENEOS）メニューB</t>
  </si>
  <si>
    <t>__2025ENEOS Power（旧:ENEOS）メニューC</t>
  </si>
  <si>
    <t>ENEOS Power（旧:ENEOS）メニューC</t>
  </si>
  <si>
    <t>__2025ENEOS Power（旧:ENEOS）メニューD</t>
  </si>
  <si>
    <t>ENEOS Power（旧:ENEOS）メニューD</t>
  </si>
  <si>
    <t>__2025ENEOS Power（旧:ENEOS）メニューE</t>
  </si>
  <si>
    <t>ENEOS Power（旧:ENEOS）メニューE</t>
  </si>
  <si>
    <t>__2025ENEOS Power（旧:ENEOS）メニューF(残差)</t>
  </si>
  <si>
    <t>ENEOS Power（旧:ENEOS）メニューF(残差)</t>
  </si>
  <si>
    <t>__2025真庭バイオエネルギー</t>
  </si>
  <si>
    <t>真庭バイオエネルギー</t>
  </si>
  <si>
    <t>__2025三井物産メニューA</t>
  </si>
  <si>
    <t>三井物産メニューA</t>
  </si>
  <si>
    <t>__2025三井物産メニューB</t>
  </si>
  <si>
    <t>三井物産メニューB</t>
  </si>
  <si>
    <t>__2025三井物産メニューC</t>
  </si>
  <si>
    <t>三井物産メニューC</t>
  </si>
  <si>
    <t>__2025三井物産メニューD(残差)</t>
  </si>
  <si>
    <t>三井物産メニューD(残差)</t>
  </si>
  <si>
    <t>__2025オリックスメニューA</t>
  </si>
  <si>
    <t>オリックスメニューA</t>
  </si>
  <si>
    <t>__2025オリックスメニューB</t>
  </si>
  <si>
    <t>オリックスメニューB</t>
  </si>
  <si>
    <t>__2025オリックスメニューC</t>
  </si>
  <si>
    <t>オリックスメニューC</t>
  </si>
  <si>
    <t>__2025オリックスメニューD</t>
  </si>
  <si>
    <t>オリックスメニューD</t>
  </si>
  <si>
    <t>__2025オリックスメニューE</t>
  </si>
  <si>
    <t>オリックスメニューE</t>
  </si>
  <si>
    <t>__2025オリックスメニューF</t>
  </si>
  <si>
    <t>オリックスメニューF</t>
  </si>
  <si>
    <t>__2025オリックスメニューG</t>
  </si>
  <si>
    <t>オリックスメニューG</t>
  </si>
  <si>
    <t>__2025オリックスメニューH(残差)</t>
  </si>
  <si>
    <t>オリックスメニューH(残差)</t>
  </si>
  <si>
    <t>__2025エネサンス関東</t>
  </si>
  <si>
    <t>エネサンス関東</t>
  </si>
  <si>
    <t>__2025UPDATERメニューA</t>
  </si>
  <si>
    <t>UPDATERメニューA</t>
  </si>
  <si>
    <t>__2025UPDATERメニューB(残差)</t>
  </si>
  <si>
    <t>UPDATERメニューB(残差)</t>
  </si>
  <si>
    <t>__2025シン・エナジーメニューA</t>
  </si>
  <si>
    <t>シン・エナジーメニューA</t>
  </si>
  <si>
    <t>__2025シン・エナジーメニューB</t>
  </si>
  <si>
    <t>シン・エナジーメニューB</t>
  </si>
  <si>
    <t>__2025シン・エナジーメニューC</t>
  </si>
  <si>
    <t>シン・エナジーメニューC</t>
  </si>
  <si>
    <t>__2025シン・エナジーメニューD</t>
  </si>
  <si>
    <t>シン・エナジーメニューD</t>
  </si>
  <si>
    <t>__2025シン・エナジーメニューE(残差)</t>
  </si>
  <si>
    <t>シン・エナジーメニューE(残差)</t>
  </si>
  <si>
    <t>__2025サニックスメニューA</t>
  </si>
  <si>
    <t>サニックスメニューA</t>
  </si>
  <si>
    <t>__2025サニックスメニューB</t>
  </si>
  <si>
    <t>サニックスメニューB</t>
  </si>
  <si>
    <t>__2025サニックスメニューC</t>
  </si>
  <si>
    <t>サニックスメニューC</t>
  </si>
  <si>
    <t>__2025サニックスメニューD</t>
  </si>
  <si>
    <t>サニックスメニューD</t>
  </si>
  <si>
    <t>__2025サニックスメニューE(残差)</t>
  </si>
  <si>
    <t>サニックスメニューE(残差)</t>
  </si>
  <si>
    <t>__2025コンシェルジュメニューA</t>
  </si>
  <si>
    <t>コンシェルジュメニューA</t>
  </si>
  <si>
    <t>__2025コンシェルジュメニューB(残差)</t>
  </si>
  <si>
    <t>コンシェルジュメニューB(残差)</t>
  </si>
  <si>
    <t>__2025アイ・グリッド・ソリューションズメニューA</t>
  </si>
  <si>
    <t>アイ・グリッド・ソリューションズメニューA</t>
  </si>
  <si>
    <t>__2025アイ・グリッド・ソリューションズメニューB(残差)</t>
  </si>
  <si>
    <t>アイ・グリッド・ソリューションズメニューB(残差)</t>
  </si>
  <si>
    <t>__2025サミットエナジーメニューA</t>
  </si>
  <si>
    <t>サミットエナジーメニューA</t>
  </si>
  <si>
    <t>__2025サミットエナジーメニューB(残差)</t>
  </si>
  <si>
    <t>サミットエナジーメニューB(残差)</t>
  </si>
  <si>
    <t>__2025リコージャパンメニューA</t>
  </si>
  <si>
    <t>リコージャパンメニューA</t>
  </si>
  <si>
    <t>__2025リコージャパンメニューB</t>
  </si>
  <si>
    <t>リコージャパンメニューB</t>
  </si>
  <si>
    <t>__2025リコージャパンメニューC</t>
  </si>
  <si>
    <t>リコージャパンメニューC</t>
  </si>
  <si>
    <t>__2025リコージャパンメニューD</t>
  </si>
  <si>
    <t>リコージャパンメニューD</t>
  </si>
  <si>
    <t>__2025リコージャパンメニューE</t>
  </si>
  <si>
    <t>リコージャパンメニューE</t>
  </si>
  <si>
    <t>__2025リコージャパンメニューF(残差)</t>
  </si>
  <si>
    <t>リコージャパンメニューF(残差)</t>
  </si>
  <si>
    <t>__2025エネルギア・ソリューション・アンド・サービスメニューA</t>
  </si>
  <si>
    <t>エネルギア・ソリューション・アンド・サービスメニューA</t>
  </si>
  <si>
    <t>__2025エネルギア・ソリューション・アンド・サービスメニューB(残差)</t>
  </si>
  <si>
    <t>エネルギア・ソリューション・アンド・サービスメニューB(残差)</t>
  </si>
  <si>
    <t>__2025東京ガスメニューA</t>
  </si>
  <si>
    <t>東京ガスメニューA</t>
  </si>
  <si>
    <t>__2025東京ガスメニューB</t>
  </si>
  <si>
    <t>東京ガスメニューB</t>
  </si>
  <si>
    <t>__2025東京ガスメニューC</t>
  </si>
  <si>
    <t>東京ガスメニューC</t>
  </si>
  <si>
    <t>__2025東京ガスメニューD</t>
  </si>
  <si>
    <t>東京ガスメニューD</t>
  </si>
  <si>
    <t>__2025東京ガスメニューE</t>
  </si>
  <si>
    <t>東京ガスメニューE</t>
  </si>
  <si>
    <t>__2025東京ガスメニューF(残差)</t>
  </si>
  <si>
    <t>東京ガスメニューF(残差)</t>
  </si>
  <si>
    <t>__2025テス・エンジニアリングメニューA</t>
  </si>
  <si>
    <t>テス・エンジニアリングメニューA</t>
  </si>
  <si>
    <t>__2025テス・エンジニアリングメニューB</t>
  </si>
  <si>
    <t>テス・エンジニアリングメニューB</t>
  </si>
  <si>
    <t>__2025テス・エンジニアリングメニューC(残差)</t>
  </si>
  <si>
    <t>テス・エンジニアリングメニューC(残差)</t>
  </si>
  <si>
    <t>__2025青梅ガスメニューA</t>
  </si>
  <si>
    <t>青梅ガスメニューA</t>
  </si>
  <si>
    <t>__2025青梅ガスメニューB(残差)</t>
  </si>
  <si>
    <t>青梅ガスメニューB(残差)</t>
  </si>
  <si>
    <t>__2025イーネットワークシステムズメニューA</t>
  </si>
  <si>
    <t>イーネットワークシステムズメニューA</t>
  </si>
  <si>
    <t>__2025イーネットワークシステムズメニューB</t>
  </si>
  <si>
    <t>イーネットワークシステムズメニューB</t>
  </si>
  <si>
    <t>__2025イーネットワークシステムズメニューC</t>
  </si>
  <si>
    <t>イーネットワークシステムズメニューC</t>
  </si>
  <si>
    <t>__2025イーネットワークシステムズメニューD</t>
  </si>
  <si>
    <t>イーネットワークシステムズメニューD</t>
  </si>
  <si>
    <t>__2025イーネットワークシステムズメニューE(残差)</t>
  </si>
  <si>
    <t>イーネットワークシステムズメニューE(残差)</t>
  </si>
  <si>
    <t>__2025エネアーク関東</t>
  </si>
  <si>
    <t>エネアーク関東</t>
  </si>
  <si>
    <t>__2025東急パワーサプライメニューA</t>
  </si>
  <si>
    <t>東急パワーサプライメニューA</t>
  </si>
  <si>
    <t>__2025東急パワーサプライメニューB</t>
  </si>
  <si>
    <t>東急パワーサプライメニューB</t>
  </si>
  <si>
    <t>__2025東急パワーサプライメニューC</t>
  </si>
  <si>
    <t>東急パワーサプライメニューC</t>
  </si>
  <si>
    <t>__2025東急パワーサプライメニューD</t>
  </si>
  <si>
    <t>東急パワーサプライメニューD</t>
  </si>
  <si>
    <t>__2025東急パワーサプライメニューE</t>
  </si>
  <si>
    <t>東急パワーサプライメニューE</t>
  </si>
  <si>
    <t>__2025東急パワーサプライメニューF</t>
  </si>
  <si>
    <t>東急パワーサプライメニューF</t>
  </si>
  <si>
    <t>__2025東急パワーサプライメニューG(残差)</t>
  </si>
  <si>
    <t>東急パワーサプライメニューG(残差)</t>
  </si>
  <si>
    <t>__2025王子・伊藤忠エネクス電力販売メニューA</t>
  </si>
  <si>
    <t>王子・伊藤忠エネクス電力販売メニューA</t>
  </si>
  <si>
    <t>__2025王子・伊藤忠エネクス電力販売メニューB</t>
  </si>
  <si>
    <t>王子・伊藤忠エネクス電力販売メニューB</t>
  </si>
  <si>
    <t>__2025王子・伊藤忠エネクス電力販売メニューC</t>
  </si>
  <si>
    <t>王子・伊藤忠エネクス電力販売メニューC</t>
  </si>
  <si>
    <t>__2025王子・伊藤忠エネクス電力販売メニューD</t>
  </si>
  <si>
    <t>王子・伊藤忠エネクス電力販売メニューD</t>
  </si>
  <si>
    <t>__2025王子・伊藤忠エネクス電力販売メニューE</t>
  </si>
  <si>
    <t>王子・伊藤忠エネクス電力販売メニューE</t>
  </si>
  <si>
    <t>__2025王子・伊藤忠エネクス電力販売メニューF</t>
  </si>
  <si>
    <t>王子・伊藤忠エネクス電力販売メニューF</t>
  </si>
  <si>
    <t>__2025王子・伊藤忠エネクス電力販売メニューG(残差)</t>
  </si>
  <si>
    <t>王子・伊藤忠エネクス電力販売メニューG(残差)</t>
  </si>
  <si>
    <t>__2025伊藤忠商事メニューA</t>
  </si>
  <si>
    <t>伊藤忠商事メニューA</t>
  </si>
  <si>
    <t>__2025伊藤忠商事メニューB</t>
  </si>
  <si>
    <t>伊藤忠商事メニューB</t>
  </si>
  <si>
    <t>__2025伊藤忠商事メニューC(残差)</t>
  </si>
  <si>
    <t>伊藤忠商事メニューC(残差)</t>
  </si>
  <si>
    <t>__2025エコスタイルメニューA</t>
  </si>
  <si>
    <t>エコスタイルメニューA</t>
  </si>
  <si>
    <t>__2025エコスタイルメニューB</t>
  </si>
  <si>
    <t>エコスタイルメニューB</t>
  </si>
  <si>
    <t>__2025エコスタイルメニューC(残差)</t>
  </si>
  <si>
    <t>エコスタイルメニューC(残差)</t>
  </si>
  <si>
    <t>__2025入間ガス</t>
  </si>
  <si>
    <t>入間ガス</t>
  </si>
  <si>
    <t>__2025とんでんホールディングス</t>
  </si>
  <si>
    <t>とんでんホールディングス</t>
  </si>
  <si>
    <t>__2025日鉄エンジニアリングメニューA</t>
  </si>
  <si>
    <t>日鉄エンジニアリングメニューA</t>
  </si>
  <si>
    <t>__2025日鉄エンジニアリングメニューB</t>
  </si>
  <si>
    <t>日鉄エンジニアリングメニューB</t>
  </si>
  <si>
    <t>__2025日鉄エンジニアリングメニューC</t>
  </si>
  <si>
    <t>日鉄エンジニアリングメニューC</t>
  </si>
  <si>
    <t>__2025日鉄エンジニアリングメニューD</t>
  </si>
  <si>
    <t>日鉄エンジニアリングメニューD</t>
  </si>
  <si>
    <t>__2025日鉄エンジニアリングメニューE(残差)</t>
  </si>
  <si>
    <t>日鉄エンジニアリングメニューE(残差)</t>
  </si>
  <si>
    <t>__2025auエネルギー＆ライフメニューA</t>
  </si>
  <si>
    <t>auエネルギー＆ライフメニューA</t>
  </si>
  <si>
    <t>__2025auエネルギー＆ライフメニューB</t>
  </si>
  <si>
    <t>auエネルギー＆ライフメニューB</t>
  </si>
  <si>
    <t>__2025auエネルギー＆ライフメニューC(残差)</t>
  </si>
  <si>
    <t>auエネルギー＆ライフメニューC(残差)</t>
  </si>
  <si>
    <t>__2025イワタニ関東</t>
  </si>
  <si>
    <t>イワタニ関東</t>
  </si>
  <si>
    <t>__2025イワタニ首都圏</t>
  </si>
  <si>
    <t>イワタニ首都圏</t>
  </si>
  <si>
    <t>__2025サーラeエナジーメニューA</t>
  </si>
  <si>
    <t>サーラeエナジーメニューA</t>
  </si>
  <si>
    <t>__2025サーラeエナジーメニューB</t>
  </si>
  <si>
    <t>サーラeエナジーメニューB</t>
  </si>
  <si>
    <t>__2025サーラeエナジーメニューC(残差)</t>
  </si>
  <si>
    <t>サーラeエナジーメニューC(残差)</t>
  </si>
  <si>
    <t>__2025地球クラブメニューA</t>
  </si>
  <si>
    <t>地球クラブメニューA</t>
  </si>
  <si>
    <t>__2025地球クラブメニューB</t>
  </si>
  <si>
    <t>地球クラブメニューB</t>
  </si>
  <si>
    <t>__2025西部瓦斯メニューA</t>
  </si>
  <si>
    <t>西部瓦斯メニューA</t>
  </si>
  <si>
    <t>__2025西部瓦斯メニューB(残差)</t>
  </si>
  <si>
    <t>西部瓦斯メニューB(残差)</t>
  </si>
  <si>
    <t>__2025東邦ガスメニューA</t>
  </si>
  <si>
    <t>東邦ガスメニューA</t>
  </si>
  <si>
    <t>__2025東邦ガスメニューB</t>
  </si>
  <si>
    <t>東邦ガスメニューB</t>
  </si>
  <si>
    <t>__2025東邦ガスメニューC(残差)</t>
  </si>
  <si>
    <t>東邦ガスメニューC(残差)</t>
  </si>
  <si>
    <t>__2025シナネンメニューA</t>
  </si>
  <si>
    <t>シナネンメニューA</t>
  </si>
  <si>
    <t>__2025シナネンメニューB</t>
  </si>
  <si>
    <t>シナネンメニューB</t>
  </si>
  <si>
    <t>__2025シナネンメニューC</t>
  </si>
  <si>
    <t>シナネンメニューC</t>
  </si>
  <si>
    <t>__2025シナネンメニューD</t>
  </si>
  <si>
    <t>シナネンメニューD</t>
  </si>
  <si>
    <t>__2025シナネンメニューE</t>
  </si>
  <si>
    <t>シナネンメニューE</t>
  </si>
  <si>
    <t>__2025シナネンメニューF</t>
  </si>
  <si>
    <t>シナネンメニューF</t>
  </si>
  <si>
    <t>__2025シナネンメニューG</t>
  </si>
  <si>
    <t>シナネンメニューG</t>
  </si>
  <si>
    <t>__2025シナネンメニューH(残差)</t>
  </si>
  <si>
    <t>シナネンメニューH(残差)</t>
  </si>
  <si>
    <t>__2025カワサキグリーンエナジーメニューA</t>
  </si>
  <si>
    <t>カワサキグリーンエナジーメニューA</t>
  </si>
  <si>
    <t>__2025カワサキグリーンエナジーメニューB</t>
  </si>
  <si>
    <t>カワサキグリーンエナジーメニューB</t>
  </si>
  <si>
    <t>__2025カワサキグリーンエナジーメニューC(残差)</t>
  </si>
  <si>
    <t>カワサキグリーンエナジーメニューC(残差)</t>
  </si>
  <si>
    <t>__2025大一ガスメニューA</t>
  </si>
  <si>
    <t>大一ガスメニューA</t>
  </si>
  <si>
    <t>__2025大一ガスメニューB</t>
  </si>
  <si>
    <t>大一ガスメニューB</t>
  </si>
  <si>
    <t>__2025大一ガスメニューC(残差)</t>
  </si>
  <si>
    <t>大一ガスメニューC(残差)</t>
  </si>
  <si>
    <t>__2025リミックスポイントメニューA</t>
  </si>
  <si>
    <t>リミックスポイントメニューA</t>
  </si>
  <si>
    <t>__2025リミックスポイントメニューB</t>
  </si>
  <si>
    <t>リミックスポイントメニューB</t>
  </si>
  <si>
    <t>__2025リミックスポイントメニューC</t>
  </si>
  <si>
    <t>リミックスポイントメニューC</t>
  </si>
  <si>
    <t>__2025リミックスポイントメニューD(残差)</t>
  </si>
  <si>
    <t>リミックスポイントメニューD(残差)</t>
  </si>
  <si>
    <t>__2025中海テレビ放送</t>
  </si>
  <si>
    <t>中海テレビ放送</t>
  </si>
  <si>
    <t>__2025パシフィックパワーメニューA</t>
  </si>
  <si>
    <t>パシフィックパワーメニューA</t>
  </si>
  <si>
    <t>__2025パシフィックパワーメニューB</t>
  </si>
  <si>
    <t>パシフィックパワーメニューB</t>
  </si>
  <si>
    <t>__2025パシフィックパワーメニューC(残差)</t>
  </si>
  <si>
    <t>パシフィックパワーメニューC(残差)</t>
  </si>
  <si>
    <t>__2025ジェイコム札幌メニューA</t>
  </si>
  <si>
    <t>ジェイコム札幌メニューA</t>
  </si>
  <si>
    <t>__2025ジェイコム札幌メニューB(残差)</t>
  </si>
  <si>
    <t>ジェイコム札幌メニューB(残差)</t>
  </si>
  <si>
    <t>__2025鹿児島電力</t>
  </si>
  <si>
    <t>鹿児島電力</t>
  </si>
  <si>
    <t>__2025太陽ガス</t>
  </si>
  <si>
    <t>太陽ガス</t>
  </si>
  <si>
    <t>__2025アーバンエナジーメニューA</t>
  </si>
  <si>
    <t>アーバンエナジーメニューA</t>
  </si>
  <si>
    <t>__2025アーバンエナジーメニューB</t>
  </si>
  <si>
    <t>アーバンエナジーメニューB</t>
  </si>
  <si>
    <t>__2025アーバンエナジーメニューC</t>
  </si>
  <si>
    <t>アーバンエナジーメニューC</t>
  </si>
  <si>
    <t>__2025アーバンエナジーメニューD</t>
  </si>
  <si>
    <t>アーバンエナジーメニューD</t>
  </si>
  <si>
    <t>__2025アーバンエナジーメニューE</t>
  </si>
  <si>
    <t>アーバンエナジーメニューE</t>
  </si>
  <si>
    <t>__2025アーバンエナジーメニューF</t>
  </si>
  <si>
    <t>アーバンエナジーメニューF</t>
  </si>
  <si>
    <t>__2025アーバンエナジーメニューG(残差)</t>
  </si>
  <si>
    <t>アーバンエナジーメニューG(残差)</t>
  </si>
  <si>
    <t>__2025パワーネクスト</t>
  </si>
  <si>
    <t>パワーネクスト</t>
  </si>
  <si>
    <t>__2025合同会社北上新電力メニューA</t>
  </si>
  <si>
    <t>合同会社北上新電力メニューA</t>
  </si>
  <si>
    <t>__2025合同会社北上新電力メニューB(残差)</t>
  </si>
  <si>
    <t>合同会社北上新電力メニューB(残差)</t>
  </si>
  <si>
    <t>__2025タクマエナジーメニューA</t>
  </si>
  <si>
    <t>タクマエナジーメニューA</t>
  </si>
  <si>
    <t>__2025タクマエナジーメニューB</t>
  </si>
  <si>
    <t>タクマエナジーメニューB</t>
  </si>
  <si>
    <t>__2025タクマエナジーメニューC</t>
  </si>
  <si>
    <t>タクマエナジーメニューC</t>
  </si>
  <si>
    <t>__2025タクマエナジーメニューD</t>
  </si>
  <si>
    <t>タクマエナジーメニューD</t>
  </si>
  <si>
    <t>__2025タクマエナジーメニューE</t>
  </si>
  <si>
    <t>タクマエナジーメニューE</t>
  </si>
  <si>
    <t>__2025タクマエナジーメニューF</t>
  </si>
  <si>
    <t>タクマエナジーメニューF</t>
  </si>
  <si>
    <t>__2025タクマエナジーメニューG</t>
  </si>
  <si>
    <t>タクマエナジーメニューG</t>
  </si>
  <si>
    <t>__2025タクマエナジーメニューH</t>
  </si>
  <si>
    <t>タクマエナジーメニューH</t>
  </si>
  <si>
    <t>__2025タクマエナジーメニューI</t>
  </si>
  <si>
    <t>タクマエナジーメニューI</t>
  </si>
  <si>
    <t>__2025タクマエナジーメニューJ(残差)</t>
  </si>
  <si>
    <t>タクマエナジーメニューJ(残差)</t>
  </si>
  <si>
    <t>__2025丸紅新電力メニューA</t>
  </si>
  <si>
    <t>丸紅新電力メニューA</t>
  </si>
  <si>
    <t>__2025丸紅新電力メニューB</t>
  </si>
  <si>
    <t>丸紅新電力メニューB</t>
  </si>
  <si>
    <t>__2025丸紅新電力メニューC</t>
  </si>
  <si>
    <t>丸紅新電力メニューC</t>
  </si>
  <si>
    <t>__2025丸紅新電力メニューD</t>
  </si>
  <si>
    <t>丸紅新電力メニューD</t>
  </si>
  <si>
    <t>__2025丸紅新電力メニューE</t>
  </si>
  <si>
    <t>丸紅新電力メニューE</t>
  </si>
  <si>
    <t>__2025丸紅新電力メニューF</t>
  </si>
  <si>
    <t>丸紅新電力メニューF</t>
  </si>
  <si>
    <t>__2025丸紅新電力メニューG</t>
  </si>
  <si>
    <t>丸紅新電力メニューG</t>
  </si>
  <si>
    <t>__2025丸紅新電力メニューH</t>
  </si>
  <si>
    <t>丸紅新電力メニューH</t>
  </si>
  <si>
    <t>__2025丸紅新電力メニューI</t>
  </si>
  <si>
    <t>丸紅新電力メニューI</t>
  </si>
  <si>
    <t>__2025丸紅新電力メニューJ</t>
  </si>
  <si>
    <t>丸紅新電力メニューJ</t>
  </si>
  <si>
    <t>__2025丸紅新電力メニューK(残差)</t>
  </si>
  <si>
    <t>丸紅新電力メニューK(残差)</t>
  </si>
  <si>
    <t>__2025奈良電力</t>
  </si>
  <si>
    <t>奈良電力</t>
  </si>
  <si>
    <t>__2025カナデビア（旧:日立造船）メニューA</t>
  </si>
  <si>
    <t>カナデビア（旧:日立造船）メニューA</t>
  </si>
  <si>
    <t>__2025カナデビア（旧:日立造船）メニューB</t>
  </si>
  <si>
    <t>カナデビア（旧:日立造船）メニューB</t>
  </si>
  <si>
    <t>__2025カナデビア（旧:日立造船）メニューC(残差)</t>
  </si>
  <si>
    <t>カナデビア（旧:日立造船）メニューC(残差)</t>
  </si>
  <si>
    <t>__2025大東ガスメニューA</t>
  </si>
  <si>
    <t>大東ガスメニューA</t>
  </si>
  <si>
    <t>__2025大東ガスメニューB(残差)</t>
  </si>
  <si>
    <t>大東ガスメニューB(残差)</t>
  </si>
  <si>
    <t>__2025パナソニックオペレーショナルエクセレンスメニューA</t>
  </si>
  <si>
    <t>パナソニックオペレーショナルエクセレンスメニューA</t>
  </si>
  <si>
    <t>__2025パナソニックオペレーショナルエクセレンスメニューB</t>
  </si>
  <si>
    <t>パナソニックオペレーショナルエクセレンスメニューB</t>
  </si>
  <si>
    <t>__2025パナソニックオペレーショナルエクセレンスメニューC(残差)</t>
  </si>
  <si>
    <t>パナソニックオペレーショナルエクセレンスメニューC(残差)</t>
  </si>
  <si>
    <t>__2025アストモスエネルギー</t>
  </si>
  <si>
    <t>アストモスエネルギー</t>
  </si>
  <si>
    <t>__2025関電エネルギーソリューションメニューA</t>
  </si>
  <si>
    <t>関電エネルギーソリューションメニューA</t>
  </si>
  <si>
    <t>__2025関電エネルギーソリューションメニューB(残差)</t>
  </si>
  <si>
    <t>関電エネルギーソリューションメニューB(残差)</t>
  </si>
  <si>
    <t>__2025MCリテールエナジーメニューA</t>
  </si>
  <si>
    <t>MCリテールエナジーメニューA</t>
  </si>
  <si>
    <t>__2025MCリテールエナジーメニューB</t>
  </si>
  <si>
    <t>MCリテールエナジーメニューB</t>
  </si>
  <si>
    <t>__2025MCリテールエナジーメニューC(残差)</t>
  </si>
  <si>
    <t>MCリテールエナジーメニューC(残差)</t>
  </si>
  <si>
    <t>__2025北九州パワーメニューA</t>
  </si>
  <si>
    <t>北九州パワーメニューA</t>
  </si>
  <si>
    <t>__2025北九州パワーメニューB</t>
  </si>
  <si>
    <t>北九州パワーメニューB</t>
  </si>
  <si>
    <t>__2025北九州パワーメニューC(残差)</t>
  </si>
  <si>
    <t>北九州パワーメニューC(残差)</t>
  </si>
  <si>
    <t>__2025武州瓦斯メニューA</t>
  </si>
  <si>
    <t>武州瓦斯メニューA</t>
  </si>
  <si>
    <t>__2025武州瓦斯メニューB(残差)</t>
  </si>
  <si>
    <t>武州瓦斯メニューB(残差)</t>
  </si>
  <si>
    <t>__2025リニューアブル・ジャパンメニューA</t>
  </si>
  <si>
    <t>リニューアブル・ジャパンメニューA</t>
  </si>
  <si>
    <t>__2025大垣ガス</t>
  </si>
  <si>
    <t>大垣ガス</t>
  </si>
  <si>
    <t>__2025藤田商店メニューA</t>
  </si>
  <si>
    <t>藤田商店メニューA</t>
  </si>
  <si>
    <t>__2025藤田商店メニューB</t>
  </si>
  <si>
    <t>藤田商店メニューB</t>
  </si>
  <si>
    <t>__2025藤田商店メニューC(残差)</t>
  </si>
  <si>
    <t>藤田商店メニューC(残差)</t>
  </si>
  <si>
    <t>__2025グローバルエンジニアリングメニューA</t>
  </si>
  <si>
    <t>グローバルエンジニアリングメニューA</t>
  </si>
  <si>
    <t>__2025グローバルエンジニアリングメニューB</t>
  </si>
  <si>
    <t>グローバルエンジニアリングメニューB</t>
  </si>
  <si>
    <t>__2025グローバルエンジニアリングメニューC(残差)</t>
  </si>
  <si>
    <t>グローバルエンジニアリングメニューC(残差)</t>
  </si>
  <si>
    <t>__2025九州エナジーメニューA</t>
  </si>
  <si>
    <t>九州エナジーメニューA</t>
  </si>
  <si>
    <t>__2025九州エナジーメニューB(残差)</t>
  </si>
  <si>
    <t>九州エナジーメニューB(残差)</t>
  </si>
  <si>
    <t>__2025トヨタエナジーソリューションズメニューA</t>
  </si>
  <si>
    <t>トヨタエナジーソリューションズメニューA</t>
  </si>
  <si>
    <t>__2025トヨタエナジーソリューションズメニューB(残差)</t>
  </si>
  <si>
    <t>トヨタエナジーソリューションズメニューB(残差)</t>
  </si>
  <si>
    <t>__2025エナリス・パワー・マーケティングメニューA</t>
  </si>
  <si>
    <t>エナリス・パワー・マーケティングメニューA</t>
  </si>
  <si>
    <t>__2025エナリス・パワー・マーケティングメニューB</t>
  </si>
  <si>
    <t>エナリス・パワー・マーケティングメニューB</t>
  </si>
  <si>
    <t>__2025エナリス・パワー・マーケティングメニューC</t>
  </si>
  <si>
    <t>エナリス・パワー・マーケティングメニューC</t>
  </si>
  <si>
    <t>__2025エナリス・パワー・マーケティングメニューD</t>
  </si>
  <si>
    <t>エナリス・パワー・マーケティングメニューD</t>
  </si>
  <si>
    <t>__2025エナリス・パワー・マーケティングメニューE(残差)</t>
  </si>
  <si>
    <t>エナリス・パワー・マーケティングメニューE(残差)</t>
  </si>
  <si>
    <t>__2025歌舞伎エナジー</t>
  </si>
  <si>
    <t>歌舞伎エナジー</t>
  </si>
  <si>
    <t>__2025みやまスマートエネルギーメニューA</t>
  </si>
  <si>
    <t>みやまスマートエネルギーメニューA</t>
  </si>
  <si>
    <t>__2025みやまスマートエネルギーメニューB(残差)</t>
  </si>
  <si>
    <t>みやまスマートエネルギーメニューB(残差)</t>
  </si>
  <si>
    <t>__2025エフィシエント</t>
  </si>
  <si>
    <t>エフィシエント</t>
  </si>
  <si>
    <t>__2025生活クラブエナジーメニューA</t>
  </si>
  <si>
    <t>生活クラブエナジーメニューA</t>
  </si>
  <si>
    <t>__2025生活クラブエナジーメニューB</t>
  </si>
  <si>
    <t>生活クラブエナジーメニューB</t>
  </si>
  <si>
    <t>__2025生活クラブエナジーメニューC(残差)</t>
  </si>
  <si>
    <t>生活クラブエナジーメニューC(残差)</t>
  </si>
  <si>
    <t>__2025生活協同組合コープこうべメニューA</t>
  </si>
  <si>
    <t>生活協同組合コープこうべメニューA</t>
  </si>
  <si>
    <t>__2025生活協同組合コープこうべメニューB</t>
  </si>
  <si>
    <t>生活協同組合コープこうべメニューB</t>
  </si>
  <si>
    <t>__2025生活協同組合コープこうべメニューC(残差)</t>
  </si>
  <si>
    <t>生活協同組合コープこうべメニューC(残差)</t>
  </si>
  <si>
    <t>__2025シーエナジー</t>
  </si>
  <si>
    <t>シーエナジー</t>
  </si>
  <si>
    <t>__2025角栄ガス</t>
  </si>
  <si>
    <t>角栄ガス</t>
  </si>
  <si>
    <t>__2025京葉瓦斯メニューA</t>
  </si>
  <si>
    <t>京葉瓦斯メニューA</t>
  </si>
  <si>
    <t>__2025京葉瓦斯メニューB(残差)</t>
  </si>
  <si>
    <t>京葉瓦斯メニューB(残差)</t>
  </si>
  <si>
    <t>__2025TOPPANホールディングスメニューA</t>
  </si>
  <si>
    <t>TOPPANホールディングスメニューA</t>
  </si>
  <si>
    <t>__2025TOPPANホールディングスメニューB</t>
  </si>
  <si>
    <t>TOPPANホールディングスメニューB</t>
  </si>
  <si>
    <t>__2025TOPPANホールディングスメニューC</t>
  </si>
  <si>
    <t>TOPPANホールディングスメニューC</t>
  </si>
  <si>
    <t>__2025TOPPANホールディングスメニューD(残差)</t>
  </si>
  <si>
    <t>TOPPANホールディングスメニューD(残差)</t>
  </si>
  <si>
    <t>__2025伊勢崎ガスメニューA</t>
  </si>
  <si>
    <t>伊勢崎ガスメニューA</t>
  </si>
  <si>
    <t>__2025伊勢崎ガスメニューB(残差)</t>
  </si>
  <si>
    <t>伊勢崎ガスメニューB(残差)</t>
  </si>
  <si>
    <t>__2025キヤノンマーケティングジャパン</t>
  </si>
  <si>
    <t>キヤノンマーケティングジャパン</t>
  </si>
  <si>
    <t>__2025とっとり市民電力メニューA</t>
  </si>
  <si>
    <t>とっとり市民電力メニューA</t>
  </si>
  <si>
    <t>__2025とっとり市民電力メニューB(残差)</t>
  </si>
  <si>
    <t>とっとり市民電力メニューB(残差)</t>
  </si>
  <si>
    <t>__2025エクスゲート(旧：イーエムアイ)</t>
  </si>
  <si>
    <t>エクスゲート(旧：イーエムアイ)</t>
  </si>
  <si>
    <t>__2025佐野瓦斯メニューA</t>
  </si>
  <si>
    <t>佐野瓦斯メニューA</t>
  </si>
  <si>
    <t>__2025佐野瓦斯メニューB(残差)</t>
  </si>
  <si>
    <t>佐野瓦斯メニューB(残差)</t>
  </si>
  <si>
    <t>__2025桐生瓦斯</t>
  </si>
  <si>
    <t>桐生瓦斯</t>
  </si>
  <si>
    <t>__2025森の電力メニューA</t>
  </si>
  <si>
    <t>森の電力メニューA</t>
  </si>
  <si>
    <t>__2025森の電力メニューB(残差)</t>
  </si>
  <si>
    <t>森の電力メニューB(残差)</t>
  </si>
  <si>
    <t>__2025大和ハウス工業メニューA</t>
  </si>
  <si>
    <t>大和ハウス工業メニューA</t>
  </si>
  <si>
    <t>__2025大和ハウス工業メニューB</t>
  </si>
  <si>
    <t>大和ハウス工業メニューB</t>
  </si>
  <si>
    <t>__2025大和ハウス工業メニューC</t>
  </si>
  <si>
    <t>大和ハウス工業メニューC</t>
  </si>
  <si>
    <t>__2025大和ハウス工業メニューD</t>
  </si>
  <si>
    <t>大和ハウス工業メニューD</t>
  </si>
  <si>
    <t>__2025大和ハウス工業メニューE</t>
  </si>
  <si>
    <t>大和ハウス工業メニューE</t>
  </si>
  <si>
    <t>__2025大和ハウス工業メニューF(残差)</t>
  </si>
  <si>
    <t>大和ハウス工業メニューF(残差)</t>
  </si>
  <si>
    <t>__2025HTBエナジーメニューA</t>
  </si>
  <si>
    <t>HTBエナジーメニューA</t>
  </si>
  <si>
    <t>__2025HTBエナジーメニューB(残差)</t>
  </si>
  <si>
    <t>HTBエナジーメニューB(残差)</t>
  </si>
  <si>
    <t>__2025アシストワンエナジー</t>
  </si>
  <si>
    <t>アシストワンエナジー</t>
  </si>
  <si>
    <t>__2025フソウ・エナジー</t>
  </si>
  <si>
    <t>フソウ・エナジー</t>
  </si>
  <si>
    <t>__2025湘南電力メニューA</t>
  </si>
  <si>
    <t>湘南電力メニューA</t>
  </si>
  <si>
    <t>__2025湘南電力メニューB(残差)</t>
  </si>
  <si>
    <t>湘南電力メニューB(残差)</t>
  </si>
  <si>
    <t>__2025大東建託パートナーズ</t>
  </si>
  <si>
    <t>大東建託パートナーズ</t>
  </si>
  <si>
    <t>__2025Japan電力メニューA</t>
  </si>
  <si>
    <t>Japan電力メニューA</t>
  </si>
  <si>
    <t>__2025Japan電力メニューB(残差)</t>
  </si>
  <si>
    <t>Japan電力メニューB(残差)</t>
  </si>
  <si>
    <t>__2025電源開発メニューA</t>
  </si>
  <si>
    <t>電源開発メニューA</t>
  </si>
  <si>
    <t>__2025電源開発メニューB(残差)</t>
  </si>
  <si>
    <t>電源開発メニューB(残差)</t>
  </si>
  <si>
    <t>__2025鈴与商事メニューA</t>
  </si>
  <si>
    <t>鈴与商事メニューA</t>
  </si>
  <si>
    <t>__2025鈴与商事メニューB</t>
  </si>
  <si>
    <t>鈴与商事メニューB</t>
  </si>
  <si>
    <t>__2025鈴与商事メニューC</t>
  </si>
  <si>
    <t>鈴与商事メニューC</t>
  </si>
  <si>
    <t>__2025鈴与商事メニューD</t>
  </si>
  <si>
    <t>鈴与商事メニューD</t>
  </si>
  <si>
    <t>__2025鈴与商事メニューE</t>
  </si>
  <si>
    <t>鈴与商事メニューE</t>
  </si>
  <si>
    <t>__2025鈴与商事メニューF</t>
  </si>
  <si>
    <t>鈴与商事メニューF</t>
  </si>
  <si>
    <t>__2025鈴与商事メニューG</t>
  </si>
  <si>
    <t>鈴与商事メニューG</t>
  </si>
  <si>
    <t>__2025鈴与商事メニューH(残差)</t>
  </si>
  <si>
    <t>鈴与商事メニューH(残差)</t>
  </si>
  <si>
    <t>__2025ワタミエナジーメニューA</t>
  </si>
  <si>
    <t>ワタミエナジーメニューA</t>
  </si>
  <si>
    <t>__2025ワタミエナジーメニューB(残差)</t>
  </si>
  <si>
    <t>ワタミエナジーメニューB(残差)</t>
  </si>
  <si>
    <t>__2025パルシステム電力</t>
  </si>
  <si>
    <t>パルシステム電力</t>
  </si>
  <si>
    <t>__2025SBパワーメニューA</t>
  </si>
  <si>
    <t>SBパワーメニューA</t>
  </si>
  <si>
    <t>__2025SBパワーメニューB</t>
  </si>
  <si>
    <t>SBパワーメニューB</t>
  </si>
  <si>
    <t>__2025SBパワーメニューC</t>
  </si>
  <si>
    <t>SBパワーメニューC</t>
  </si>
  <si>
    <t>__2025SBパワーメニューD</t>
  </si>
  <si>
    <t>SBパワーメニューD</t>
  </si>
  <si>
    <t>__2025SBパワーメニューE(残差)</t>
  </si>
  <si>
    <t>SBパワーメニューE(残差)</t>
  </si>
  <si>
    <t>__2025NFパワーサービスメニューA</t>
  </si>
  <si>
    <t>NFパワーサービスメニューA</t>
  </si>
  <si>
    <t>__2025NFパワーサービスメニューB(残差)</t>
  </si>
  <si>
    <t>NFパワーサービスメニューB(残差)</t>
  </si>
  <si>
    <t>__2025ひおき地域エネルギーメニューA</t>
  </si>
  <si>
    <t>ひおき地域エネルギーメニューA</t>
  </si>
  <si>
    <t>__2025ひおき地域エネルギーメニューB</t>
  </si>
  <si>
    <t>ひおき地域エネルギーメニューB</t>
  </si>
  <si>
    <t>__2025ひおき地域エネルギーメニューC</t>
  </si>
  <si>
    <t>ひおき地域エネルギーメニューC</t>
  </si>
  <si>
    <t>__2025ひおき地域エネルギーメニューD</t>
  </si>
  <si>
    <t>ひおき地域エネルギーメニューD</t>
  </si>
  <si>
    <t>__2025ひおき地域エネルギーメニューE(残差)</t>
  </si>
  <si>
    <t>ひおき地域エネルギーメニューE(残差)</t>
  </si>
  <si>
    <t>__2025和歌山電力</t>
  </si>
  <si>
    <t>和歌山電力</t>
  </si>
  <si>
    <t>__2025日本瓦斯(日本ガス)</t>
  </si>
  <si>
    <t>日本瓦斯(日本ガス)</t>
  </si>
  <si>
    <t>__2025九電みらいエナジーメニューA</t>
  </si>
  <si>
    <t>九電みらいエナジーメニューA</t>
  </si>
  <si>
    <t>__2025九電みらいエナジーメニューB(残差)</t>
  </si>
  <si>
    <t>九電みらいエナジーメニューB(残差)</t>
  </si>
  <si>
    <t>__2025フォレストパワー</t>
  </si>
  <si>
    <t>フォレストパワー</t>
  </si>
  <si>
    <t>__2025日高都市ガス</t>
  </si>
  <si>
    <t>日高都市ガス</t>
  </si>
  <si>
    <t>__2025アドバンテックメニューA</t>
  </si>
  <si>
    <t>アドバンテックメニューA</t>
  </si>
  <si>
    <t>__2025ローカルエナジーメニューA</t>
  </si>
  <si>
    <t>ローカルエナジーメニューA</t>
  </si>
  <si>
    <t>__2025ローカルエナジーメニューB(残差)</t>
  </si>
  <si>
    <t>ローカルエナジーメニューB(残差)</t>
  </si>
  <si>
    <t>__2025エネックスメニューA</t>
  </si>
  <si>
    <t>エネックスメニューA</t>
  </si>
  <si>
    <t>__2025エネックスメニューB</t>
  </si>
  <si>
    <t>エネックスメニューB</t>
  </si>
  <si>
    <t>__2025レクスポート</t>
  </si>
  <si>
    <t>レクスポート</t>
  </si>
  <si>
    <t>__2025なでしこ電力メニューA</t>
  </si>
  <si>
    <t>なでしこ電力メニューA</t>
  </si>
  <si>
    <t>__2025なでしこ電力メニューB(残差)</t>
  </si>
  <si>
    <t>なでしこ電力メニューB(残差)</t>
  </si>
  <si>
    <t>__2025日田グリーン電力メニューA</t>
  </si>
  <si>
    <t>日田グリーン電力メニューA</t>
  </si>
  <si>
    <t>__2025日田グリーン電力メニューB(残差)</t>
  </si>
  <si>
    <t>日田グリーン電力メニューB(残差)</t>
  </si>
  <si>
    <t>__2025埼玉ガス</t>
  </si>
  <si>
    <t>埼玉ガス</t>
  </si>
  <si>
    <t>__2025宮崎パワーライン</t>
  </si>
  <si>
    <t>宮崎パワーライン</t>
  </si>
  <si>
    <t>__2025パワー・オプティマイザー</t>
  </si>
  <si>
    <t>パワー・オプティマイザー</t>
  </si>
  <si>
    <t>__2025UーPOWERメニューA</t>
  </si>
  <si>
    <t>UーPOWERメニューA</t>
  </si>
  <si>
    <t>__2025UーPOWERメニューB</t>
  </si>
  <si>
    <t>UーPOWERメニューB</t>
  </si>
  <si>
    <t>__2025UーPOWERメニューC</t>
  </si>
  <si>
    <t>UーPOWERメニューC</t>
  </si>
  <si>
    <t>__2025UーPOWERメニューD</t>
  </si>
  <si>
    <t>UーPOWERメニューD</t>
  </si>
  <si>
    <t>__2025UーPOWERメニューE(残差)</t>
  </si>
  <si>
    <t>UーPOWERメニューE(残差)</t>
  </si>
  <si>
    <t>__2025TTSパワー</t>
  </si>
  <si>
    <t>TTSパワー</t>
  </si>
  <si>
    <t>__2025岩手ウッドパワーメニューA</t>
  </si>
  <si>
    <t>岩手ウッドパワーメニューA</t>
  </si>
  <si>
    <t>__2025岩手ウッドパワーメニューB(残差)</t>
  </si>
  <si>
    <t>岩手ウッドパワーメニューB(残差)</t>
  </si>
  <si>
    <t>__2025里山パワーワークスメニューA</t>
  </si>
  <si>
    <t>里山パワーワークスメニューA</t>
  </si>
  <si>
    <t>__2025里山パワーワークスメニューB(残差)</t>
  </si>
  <si>
    <t>里山パワーワークスメニューB(残差)</t>
  </si>
  <si>
    <t>__2025中之条パワーメニューA</t>
  </si>
  <si>
    <t>中之条パワーメニューA</t>
  </si>
  <si>
    <t>__2025中之条パワーメニューB(残差)</t>
  </si>
  <si>
    <t>中之条パワーメニューB(残差)</t>
  </si>
  <si>
    <t>__2025日産トレーデイングメニューA</t>
  </si>
  <si>
    <t>日産トレーデイングメニューA</t>
  </si>
  <si>
    <t>__2025日産トレーデイングメニューB(残差)</t>
  </si>
  <si>
    <t>日産トレーデイングメニューB(残差)</t>
  </si>
  <si>
    <t>__2025エネウィルメニューA</t>
  </si>
  <si>
    <t>エネウィルメニューA</t>
  </si>
  <si>
    <t>__2025エネウィルメニューB(残差)</t>
  </si>
  <si>
    <t>エネウィルメニューB(残差)</t>
  </si>
  <si>
    <t>__2025Next Power</t>
  </si>
  <si>
    <t>Next Power</t>
  </si>
  <si>
    <t>__2025はりま電力メニューA</t>
  </si>
  <si>
    <t>はりま電力メニューA</t>
  </si>
  <si>
    <t>__2025はりま電力メニューB(残差)</t>
  </si>
  <si>
    <t>はりま電力メニューB(残差)</t>
  </si>
  <si>
    <t>__2025浜松新電力メニューA</t>
  </si>
  <si>
    <t>浜松新電力メニューA</t>
  </si>
  <si>
    <t>__2025ゼロワットパワーメニューA</t>
  </si>
  <si>
    <t>ゼロワットパワーメニューA</t>
  </si>
  <si>
    <t>__2025ゼロワットパワーメニューB</t>
  </si>
  <si>
    <t>ゼロワットパワーメニューB</t>
  </si>
  <si>
    <t>__2025ゼロワットパワーメニューC</t>
  </si>
  <si>
    <t>ゼロワットパワーメニューC</t>
  </si>
  <si>
    <t>__2025ゼロワットパワーメニューD</t>
  </si>
  <si>
    <t>ゼロワットパワーメニューD</t>
  </si>
  <si>
    <t>__2025ゼロワットパワーメニューE</t>
  </si>
  <si>
    <t>ゼロワットパワーメニューE</t>
  </si>
  <si>
    <t>__2025ゼロワットパワーメニューF</t>
  </si>
  <si>
    <t>ゼロワットパワーメニューF</t>
  </si>
  <si>
    <t>__2025ゼロワットパワーメニューG</t>
  </si>
  <si>
    <t>ゼロワットパワーメニューG</t>
  </si>
  <si>
    <t>__2025ゼロワットパワーメニューH</t>
  </si>
  <si>
    <t>ゼロワットパワーメニューH</t>
  </si>
  <si>
    <t>__2025ゼロワットパワーメニューI(残差)</t>
  </si>
  <si>
    <t>ゼロワットパワーメニューI(残差)</t>
  </si>
  <si>
    <t>__2025アストマックスメニューA</t>
  </si>
  <si>
    <t>アストマックスメニューA</t>
  </si>
  <si>
    <t>__2025アストマックスメニューB</t>
  </si>
  <si>
    <t>アストマックスメニューB</t>
  </si>
  <si>
    <t>__2025アストマックスメニューC</t>
  </si>
  <si>
    <t>アストマックスメニューC</t>
  </si>
  <si>
    <t>__2025アストマックスメニューD(残差)</t>
  </si>
  <si>
    <t>アストマックスメニューD(残差)</t>
  </si>
  <si>
    <t>__2025やまがた新電力メニューA</t>
  </si>
  <si>
    <t>やまがた新電力メニューA</t>
  </si>
  <si>
    <t>__2025やまがた新電力メニューB</t>
  </si>
  <si>
    <t>やまがた新電力メニューB</t>
  </si>
  <si>
    <t>__2025やまがた新電力メニューC</t>
  </si>
  <si>
    <t>やまがた新電力メニューC</t>
  </si>
  <si>
    <t>__2025やまがた新電力メニューD(残差)</t>
  </si>
  <si>
    <t>やまがた新電力メニューD(残差)</t>
  </si>
  <si>
    <t>__2025一般社団法人東松島みらいとし機構メニューA</t>
  </si>
  <si>
    <t>一般社団法人東松島みらいとし機構メニューA</t>
  </si>
  <si>
    <t>__2025一般社団法人東松島みらいとし機構メニューB(残差)</t>
  </si>
  <si>
    <t>一般社団法人東松島みらいとし機構メニューB(残差)</t>
  </si>
  <si>
    <t>__2025グリーンパワー大東メニューA</t>
  </si>
  <si>
    <t>グリーンパワー大東メニューA</t>
  </si>
  <si>
    <t>__2025グリーンパワー大東メニューB</t>
  </si>
  <si>
    <t>グリーンパワー大東メニューB</t>
  </si>
  <si>
    <t>__2025グリーンパワー大東メニューC(残差)</t>
  </si>
  <si>
    <t>グリーンパワー大東メニューC(残差)</t>
  </si>
  <si>
    <t>__2025シーラソーラー</t>
  </si>
  <si>
    <t>シーラソーラー</t>
  </si>
  <si>
    <t>__2025御所野縄文電力</t>
  </si>
  <si>
    <t>御所野縄文電力</t>
  </si>
  <si>
    <t>__2025カーボンニュートラルメニューA</t>
  </si>
  <si>
    <t>カーボンニュートラルメニューA</t>
  </si>
  <si>
    <t>__2025カーボンニュートラルメニューB(残差)</t>
  </si>
  <si>
    <t>カーボンニュートラルメニューB(残差)</t>
  </si>
  <si>
    <t>__2025宮古新電力メニューA</t>
  </si>
  <si>
    <t>宮古新電力メニューA</t>
  </si>
  <si>
    <t>__2025宮古新電力メニューB(残差)</t>
  </si>
  <si>
    <t>宮古新電力メニューB(残差)</t>
  </si>
  <si>
    <t>__2025長崎地域電力</t>
  </si>
  <si>
    <t>長崎地域電力</t>
  </si>
  <si>
    <t>__2025エネアーク関西</t>
  </si>
  <si>
    <t>エネアーク関西</t>
  </si>
  <si>
    <t>__2025近畿電力</t>
  </si>
  <si>
    <t>近畿電力</t>
  </si>
  <si>
    <t>__2025新電力おおいたメニューA</t>
  </si>
  <si>
    <t>新電力おおいたメニューA</t>
  </si>
  <si>
    <t>__2025新電力おおいたメニューB(残差)</t>
  </si>
  <si>
    <t>新電力おおいたメニューB(残差)</t>
  </si>
  <si>
    <t>__2025日本セレモニー</t>
  </si>
  <si>
    <t>日本セレモニー</t>
  </si>
  <si>
    <t>__2025池見石油店</t>
  </si>
  <si>
    <t>池見石油店</t>
  </si>
  <si>
    <t>__2025芝浦電力メニューA</t>
  </si>
  <si>
    <t>芝浦電力メニューA</t>
  </si>
  <si>
    <t>__2025芝浦電力メニューB(残差)</t>
  </si>
  <si>
    <t>芝浦電力メニューB(残差)</t>
  </si>
  <si>
    <t>__2025地域創生ホールディングス</t>
  </si>
  <si>
    <t>地域創生ホールディングス</t>
  </si>
  <si>
    <t>__2025エーコープサービス</t>
  </si>
  <si>
    <t>エーコープサービス</t>
  </si>
  <si>
    <t>__2025宮崎瓦斯(旧：宮崎ガスリビング)</t>
  </si>
  <si>
    <t>宮崎瓦斯(旧：宮崎ガスリビング)</t>
  </si>
  <si>
    <t>__2025山陰エレキ・アライアンス</t>
  </si>
  <si>
    <t>山陰エレキ・アライアンス</t>
  </si>
  <si>
    <t>__2025ジョヴィ</t>
  </si>
  <si>
    <t>ジョヴィ</t>
  </si>
  <si>
    <t>__2025ミライフ東日本 メニューA</t>
  </si>
  <si>
    <t>ミライフ東日本 メニューA</t>
  </si>
  <si>
    <t>__2025ミライフ東日本 メニューB(残差)</t>
  </si>
  <si>
    <t>ミライフ東日本 メニューB(残差)</t>
  </si>
  <si>
    <t>__2025山陰酸素工業</t>
  </si>
  <si>
    <t>山陰酸素工業</t>
  </si>
  <si>
    <t>__2025武陽ガスメニューA</t>
  </si>
  <si>
    <t>武陽ガスメニューA</t>
  </si>
  <si>
    <t>__2025武陽ガスメニューB</t>
  </si>
  <si>
    <t>武陽ガスメニューB</t>
  </si>
  <si>
    <t>__2025武陽ガスメニューC(残差)</t>
  </si>
  <si>
    <t>武陽ガスメニューC(残差)</t>
  </si>
  <si>
    <t>__2025常石商事</t>
  </si>
  <si>
    <t>常石商事</t>
  </si>
  <si>
    <t>__2025北海道電力メニューA</t>
  </si>
  <si>
    <t>北海道電力メニューA</t>
  </si>
  <si>
    <t>__2025北海道電力メニューB</t>
  </si>
  <si>
    <t>北海道電力メニューB</t>
  </si>
  <si>
    <t>__2025北海道電力メニューC</t>
  </si>
  <si>
    <t>北海道電力メニューC</t>
  </si>
  <si>
    <t>__2025北海道電力メニューD</t>
  </si>
  <si>
    <t>北海道電力メニューD</t>
  </si>
  <si>
    <t>__2025北海道電力メニューE</t>
  </si>
  <si>
    <t>北海道電力メニューE</t>
  </si>
  <si>
    <t>__2025北海道電力メニューF(残差)</t>
  </si>
  <si>
    <t>北海道電力メニューF(残差)</t>
  </si>
  <si>
    <t>__2025東北電力メニューA</t>
  </si>
  <si>
    <t>東北電力メニューA</t>
  </si>
  <si>
    <t>__2025東北電力メニューB</t>
  </si>
  <si>
    <t>東北電力メニューB</t>
  </si>
  <si>
    <t>__2025東北電力メニューC</t>
  </si>
  <si>
    <t>東北電力メニューC</t>
  </si>
  <si>
    <t>__2025東北電力メニューD(残差)</t>
  </si>
  <si>
    <t>東北電力メニューD(残差)</t>
  </si>
  <si>
    <t>__2025東京電力エナジーパートナーメニューA</t>
  </si>
  <si>
    <t>東京電力エナジーパートナーメニューA</t>
  </si>
  <si>
    <t>__2025東京電力エナジーパートナーメニューB</t>
  </si>
  <si>
    <t>東京電力エナジーパートナーメニューB</t>
  </si>
  <si>
    <t>__2025東京電力エナジーパートナーメニューC</t>
  </si>
  <si>
    <t>東京電力エナジーパートナーメニューC</t>
  </si>
  <si>
    <t>__2025東京電力エナジーパートナーメニューD</t>
  </si>
  <si>
    <t>東京電力エナジーパートナーメニューD</t>
  </si>
  <si>
    <t>__2025東京電力エナジーパートナーメニューE</t>
  </si>
  <si>
    <t>東京電力エナジーパートナーメニューE</t>
  </si>
  <si>
    <t>__2025東京電力エナジーパートナーメニューF</t>
  </si>
  <si>
    <t>東京電力エナジーパートナーメニューF</t>
  </si>
  <si>
    <t>__2025東京電力エナジーパートナーメニューG</t>
  </si>
  <si>
    <t>東京電力エナジーパートナーメニューG</t>
  </si>
  <si>
    <t>__2025東京電力エナジーパートナーメニューH</t>
  </si>
  <si>
    <t>東京電力エナジーパートナーメニューH</t>
  </si>
  <si>
    <t>__2025東京電力エナジーパートナーメニューI</t>
  </si>
  <si>
    <t>東京電力エナジーパートナーメニューI</t>
  </si>
  <si>
    <t>__2025東京電力エナジーパートナーメニューJ</t>
  </si>
  <si>
    <t>東京電力エナジーパートナーメニューJ</t>
  </si>
  <si>
    <t>__2025東京電力エナジーパートナーメニューK</t>
  </si>
  <si>
    <t>東京電力エナジーパートナーメニューK</t>
  </si>
  <si>
    <t>__2025東京電力エナジーパートナーメニューL</t>
  </si>
  <si>
    <t>東京電力エナジーパートナーメニューL</t>
  </si>
  <si>
    <t>__2025東京電力エナジーパートナーメニューM(残差)</t>
  </si>
  <si>
    <t>東京電力エナジーパートナーメニューM(残差)</t>
  </si>
  <si>
    <t>__2025中部電力ミライズメニューA</t>
  </si>
  <si>
    <t>中部電力ミライズメニューA</t>
  </si>
  <si>
    <t>__2025中部電力ミライズメニューB(残差)</t>
  </si>
  <si>
    <t>中部電力ミライズメニューB(残差)</t>
  </si>
  <si>
    <t>__2025北陸電力メニューA</t>
  </si>
  <si>
    <t>北陸電力メニューA</t>
  </si>
  <si>
    <t>__2025北陸電力メニューB(残差)</t>
  </si>
  <si>
    <t>北陸電力メニューB(残差)</t>
  </si>
  <si>
    <t>__2025中国電力メニューA</t>
  </si>
  <si>
    <t>中国電力メニューA</t>
  </si>
  <si>
    <t>__2025中国電力メニューB</t>
  </si>
  <si>
    <t>中国電力メニューB</t>
  </si>
  <si>
    <t>__2025中国電力メニューC</t>
  </si>
  <si>
    <t>中国電力メニューC</t>
  </si>
  <si>
    <t>__2025中国電力メニューD</t>
  </si>
  <si>
    <t>中国電力メニューD</t>
  </si>
  <si>
    <t>__2025中国電力メニューE</t>
  </si>
  <si>
    <t>中国電力メニューE</t>
  </si>
  <si>
    <t>__2025中国電力メニューF</t>
  </si>
  <si>
    <t>中国電力メニューF</t>
  </si>
  <si>
    <t>__2025中国電力メニューG</t>
  </si>
  <si>
    <t>中国電力メニューG</t>
  </si>
  <si>
    <t>__2025中国電力メニューH(残差)</t>
  </si>
  <si>
    <t>中国電力メニューH(残差)</t>
  </si>
  <si>
    <t>__2025四国電力メニューA</t>
  </si>
  <si>
    <t>四国電力メニューA</t>
  </si>
  <si>
    <t>__2025四国電力メニューB</t>
  </si>
  <si>
    <t>四国電力メニューB</t>
  </si>
  <si>
    <t>__2025四国電力メニューC(残差)</t>
  </si>
  <si>
    <t>四国電力メニューC(残差)</t>
  </si>
  <si>
    <t>__2025九州電力メニューA</t>
  </si>
  <si>
    <t>九州電力メニューA</t>
  </si>
  <si>
    <t>__2025九州電力メニューB(残差)</t>
  </si>
  <si>
    <t>九州電力メニューB(残差)</t>
  </si>
  <si>
    <t>__2025沖縄電力メニューA</t>
  </si>
  <si>
    <t>沖縄電力メニューA</t>
  </si>
  <si>
    <t>__2025沖縄電力メニューB(残差)</t>
  </si>
  <si>
    <t>沖縄電力メニューB(残差)</t>
  </si>
  <si>
    <t>__2025北日本石油</t>
  </si>
  <si>
    <t>北日本石油</t>
  </si>
  <si>
    <t>__2025千葉電力</t>
  </si>
  <si>
    <t>千葉電力</t>
  </si>
  <si>
    <t>__2025やめエネルギー</t>
  </si>
  <si>
    <t>やめエネルギー</t>
  </si>
  <si>
    <t>__2025アースインフィニティ</t>
  </si>
  <si>
    <t>アースインフィニティ</t>
  </si>
  <si>
    <t>__2025足利ガス</t>
  </si>
  <si>
    <t>足利ガス</t>
  </si>
  <si>
    <t>__2025Misumi</t>
  </si>
  <si>
    <t>Misumi</t>
  </si>
  <si>
    <t>__2025米子瓦斯</t>
  </si>
  <si>
    <t>米子瓦斯</t>
  </si>
  <si>
    <t>__2025エルピオメニューA</t>
  </si>
  <si>
    <t>エルピオメニューA</t>
  </si>
  <si>
    <t>__2025エルピオメニューB(残差)</t>
  </si>
  <si>
    <t>エルピオメニューB(残差)</t>
  </si>
  <si>
    <t>__2025浜田ガス</t>
  </si>
  <si>
    <t>浜田ガス</t>
  </si>
  <si>
    <t>__2025アメニティ電力</t>
  </si>
  <si>
    <t>アメニティ電力</t>
  </si>
  <si>
    <t>__2025岡田建設</t>
  </si>
  <si>
    <t>岡田建設</t>
  </si>
  <si>
    <t>__2025出雲ガス</t>
  </si>
  <si>
    <t>出雲ガス</t>
  </si>
  <si>
    <t>__2025一般社団法人グリーンコープでんきメニューA</t>
  </si>
  <si>
    <t>一般社団法人グリーンコープでんきメニューA</t>
  </si>
  <si>
    <t>__2025一般社団法人グリーンコープでんきメニューB</t>
  </si>
  <si>
    <t>一般社団法人グリーンコープでんきメニューB</t>
  </si>
  <si>
    <t>__2025一般社団法人グリーンコープでんきメニューC(残差)</t>
  </si>
  <si>
    <t>一般社団法人グリーンコープでんきメニューC(残差)</t>
  </si>
  <si>
    <t>__2025公益財団法人東京都環境公社メニューA</t>
  </si>
  <si>
    <t>公益財団法人東京都環境公社メニューA</t>
  </si>
  <si>
    <t>__2025公益財団法人東京都環境公社メニューB</t>
  </si>
  <si>
    <t>公益財団法人東京都環境公社メニューB</t>
  </si>
  <si>
    <t>__2025公益財団法人東京都環境公社メニューC</t>
  </si>
  <si>
    <t>公益財団法人東京都環境公社メニューC</t>
  </si>
  <si>
    <t>__2025ファミリーネット・ジャパンメニューA</t>
  </si>
  <si>
    <t>ファミリーネット・ジャパンメニューA</t>
  </si>
  <si>
    <t>__2025ファミリーネット・ジャパンメニューB</t>
  </si>
  <si>
    <t>ファミリーネット・ジャパンメニューB</t>
  </si>
  <si>
    <t>__2025ファミリーネット・ジャパンメニューC</t>
  </si>
  <si>
    <t>ファミリーネット・ジャパンメニューC</t>
  </si>
  <si>
    <t>__2025ファミリーネット・ジャパンメニューD</t>
  </si>
  <si>
    <t>ファミリーネット・ジャパンメニューD</t>
  </si>
  <si>
    <t>__2025ファミリーネット・ジャパンメニューE(残差)</t>
  </si>
  <si>
    <t>ファミリーネット・ジャパンメニューE(残差)</t>
  </si>
  <si>
    <t>__2025MKステーションズ</t>
  </si>
  <si>
    <t>MKステーションズ</t>
  </si>
  <si>
    <t>__2025フラワーペイメント</t>
  </si>
  <si>
    <t>フラワーペイメント</t>
  </si>
  <si>
    <t>__2025JTBコミュニケーションデザイン</t>
  </si>
  <si>
    <t>JTBコミュニケーションデザイン</t>
  </si>
  <si>
    <t>__2025全農エネルギーメニューA</t>
  </si>
  <si>
    <t>全農エネルギーメニューA</t>
  </si>
  <si>
    <t>__2025全農エネルギーメニューB(残差)</t>
  </si>
  <si>
    <t>全農エネルギーメニューB(残差)</t>
  </si>
  <si>
    <t>__2025ハルエネメニューA</t>
  </si>
  <si>
    <t>ハルエネメニューA</t>
  </si>
  <si>
    <t>__2025ハルエネメニューB</t>
  </si>
  <si>
    <t>ハルエネメニューB</t>
  </si>
  <si>
    <t>__2025ハルエネメニューC(残差)</t>
  </si>
  <si>
    <t>ハルエネメニューC(残差)</t>
  </si>
  <si>
    <t>__2025ビビット</t>
  </si>
  <si>
    <t>ビビット</t>
  </si>
  <si>
    <t>__2025おおた電力</t>
  </si>
  <si>
    <t>おおた電力</t>
  </si>
  <si>
    <t>__2025伊藤忠プランテック</t>
  </si>
  <si>
    <t>伊藤忠プランテック</t>
  </si>
  <si>
    <t>__2025オカモト</t>
  </si>
  <si>
    <t>オカモト</t>
  </si>
  <si>
    <t>__2025キタコー</t>
  </si>
  <si>
    <t>キタコー</t>
  </si>
  <si>
    <t>__2025香川電力　メニューA</t>
  </si>
  <si>
    <t>香川電力　メニューA</t>
  </si>
  <si>
    <t>__2025香川電力　メニューB</t>
  </si>
  <si>
    <t>香川電力　メニューB</t>
  </si>
  <si>
    <t>__2025香川電力　メニューC</t>
  </si>
  <si>
    <t>香川電力　メニューC</t>
  </si>
  <si>
    <t>__2025香川電力　メニューD(残差)</t>
  </si>
  <si>
    <t>香川電力　メニューD(残差)</t>
  </si>
  <si>
    <t>__2025PinTメニューA</t>
  </si>
  <si>
    <t>PinTメニューA</t>
  </si>
  <si>
    <t>__2025PinTメニューB</t>
  </si>
  <si>
    <t>PinTメニューB</t>
  </si>
  <si>
    <t>__2025PinTメニューC(残差)</t>
  </si>
  <si>
    <t>PinTメニューC(残差)</t>
  </si>
  <si>
    <t>__2025沖縄ガスニューパワーメニューA</t>
  </si>
  <si>
    <t>沖縄ガスニューパワーメニューA</t>
  </si>
  <si>
    <t>__2025沖縄ガスニューパワーメニューB(残差)</t>
  </si>
  <si>
    <t>沖縄ガスニューパワーメニューB(残差)</t>
  </si>
  <si>
    <t>__2025諏訪瓦斯</t>
  </si>
  <si>
    <t>諏訪瓦斯</t>
  </si>
  <si>
    <t>__2025エッセンシャルエナジー</t>
  </si>
  <si>
    <t>エッセンシャルエナジー</t>
  </si>
  <si>
    <t>__2025いちき串木野電力</t>
  </si>
  <si>
    <t>いちき串木野電力</t>
  </si>
  <si>
    <t>__2025クローバー・テクノロジーズ</t>
  </si>
  <si>
    <t>クローバー・テクノロジーズ</t>
  </si>
  <si>
    <t>__2025西武ガス</t>
  </si>
  <si>
    <t>西武ガス</t>
  </si>
  <si>
    <t>__2025松本ガスメニューA</t>
  </si>
  <si>
    <t>松本ガスメニューA</t>
  </si>
  <si>
    <t>__2025松本ガスメニューB(残差)</t>
  </si>
  <si>
    <t>松本ガスメニューB(残差)</t>
  </si>
  <si>
    <t>__2025南部だんだんエナジー</t>
  </si>
  <si>
    <t>南部だんだんエナジー</t>
  </si>
  <si>
    <t>__2025エフエネ</t>
  </si>
  <si>
    <t>エフエネ</t>
  </si>
  <si>
    <t>__2025こなんウルトラパワー</t>
  </si>
  <si>
    <t>こなんウルトラパワー</t>
  </si>
  <si>
    <t>__2025CHIBAむつざわエナジー</t>
  </si>
  <si>
    <t>CHIBAむつざわエナジー</t>
  </si>
  <si>
    <t>__2025関西空調</t>
  </si>
  <si>
    <t>関西空調</t>
  </si>
  <si>
    <t>__2025奥出雲電力</t>
  </si>
  <si>
    <t>奥出雲電力</t>
  </si>
  <si>
    <t>__2025レジルメニューA</t>
  </si>
  <si>
    <t>レジルメニューA</t>
  </si>
  <si>
    <t>__2025レジルメニューB</t>
  </si>
  <si>
    <t>レジルメニューB</t>
  </si>
  <si>
    <t>__2025レジルメニューC</t>
  </si>
  <si>
    <t>レジルメニューC</t>
  </si>
  <si>
    <t>__2025レジルメニューD(残差)</t>
  </si>
  <si>
    <t>レジルメニューD(残差)</t>
  </si>
  <si>
    <t>__2025成田香取エネルギー</t>
  </si>
  <si>
    <t>成田香取エネルギー</t>
  </si>
  <si>
    <t>__2025CWS</t>
  </si>
  <si>
    <t>CWS</t>
  </si>
  <si>
    <t>__2025ふくしま新電力</t>
  </si>
  <si>
    <t>ふくしま新電力</t>
  </si>
  <si>
    <t>__2025ティーダッシュ合同会社メニューA</t>
  </si>
  <si>
    <t>ティーダッシュ合同会社メニューA</t>
  </si>
  <si>
    <t>__2025ティーダッシュ合同会社メニューB(残差)</t>
  </si>
  <si>
    <t>ティーダッシュ合同会社メニューB(残差)</t>
  </si>
  <si>
    <t>__2025エネクスライフサービス</t>
  </si>
  <si>
    <t>エネクスライフサービス</t>
  </si>
  <si>
    <t>__2025ネイチャーエナジー小国</t>
  </si>
  <si>
    <t>ネイチャーエナジー小国</t>
  </si>
  <si>
    <t>__2025リエスパワーネクスト</t>
  </si>
  <si>
    <t>リエスパワーネクスト</t>
  </si>
  <si>
    <t>__2025エネルギーパワー</t>
  </si>
  <si>
    <t>エネルギーパワー</t>
  </si>
  <si>
    <t>__2025グリムスパワーメニューA</t>
  </si>
  <si>
    <t>グリムスパワーメニューA</t>
  </si>
  <si>
    <t>__2025グリムスパワーメニューB(残差)</t>
  </si>
  <si>
    <t>グリムスパワーメニューB(残差)</t>
  </si>
  <si>
    <t>__2025自然電力</t>
  </si>
  <si>
    <t>自然電力</t>
  </si>
  <si>
    <t>__2025本庄ガス</t>
  </si>
  <si>
    <t>本庄ガス</t>
  </si>
  <si>
    <t>__2025青森県民エナジー</t>
  </si>
  <si>
    <t>青森県民エナジー</t>
  </si>
  <si>
    <t>__2025国際航業メニューA</t>
  </si>
  <si>
    <t>国際航業メニューA</t>
  </si>
  <si>
    <t>__2025国際航業メニューB(残差)</t>
  </si>
  <si>
    <t>国際航業メニューB(残差)</t>
  </si>
  <si>
    <t>__2025ローカルでんきメニューA</t>
  </si>
  <si>
    <t>ローカルでんきメニューA</t>
  </si>
  <si>
    <t>__2025ローカルでんきメニューB(残差)</t>
  </si>
  <si>
    <t>ローカルでんきメニューB(残差)</t>
  </si>
  <si>
    <t>__2025明治産業</t>
  </si>
  <si>
    <t>明治産業</t>
  </si>
  <si>
    <t>__2025岡山電力メニューA</t>
  </si>
  <si>
    <t>岡山電力メニューA</t>
  </si>
  <si>
    <t>__2025岡山電力メニューB(残差)</t>
  </si>
  <si>
    <t>岡山電力メニューB(残差)</t>
  </si>
  <si>
    <t>__2025ミライフメニューA</t>
  </si>
  <si>
    <t>ミライフメニューA</t>
  </si>
  <si>
    <t>__2025ミライフメニューB(残差)</t>
  </si>
  <si>
    <t>ミライフメニューB(残差)</t>
  </si>
  <si>
    <t>__2025楽天モバイル(旧：楽天エナジー)メニューA</t>
  </si>
  <si>
    <t>楽天モバイル(旧：楽天エナジー)メニューA</t>
  </si>
  <si>
    <t>__2025楽天モバイル(旧：楽天エナジー)メニューB</t>
  </si>
  <si>
    <t>楽天モバイル(旧：楽天エナジー)メニューB</t>
  </si>
  <si>
    <t>__2025楽天モバイル(旧：楽天エナジー)メニューC(残差)</t>
  </si>
  <si>
    <t>楽天モバイル(旧：楽天エナジー)メニューC(残差)</t>
  </si>
  <si>
    <t>__2025うすきエネルギー</t>
  </si>
  <si>
    <t>うすきエネルギー</t>
  </si>
  <si>
    <t>__2025森のエネルギー</t>
  </si>
  <si>
    <t>森のエネルギー</t>
  </si>
  <si>
    <t>__2025岐阜電力メニューA</t>
  </si>
  <si>
    <t>岐阜電力メニューA</t>
  </si>
  <si>
    <t>__2025名南共同エネルギー</t>
  </si>
  <si>
    <t>名南共同エネルギー</t>
  </si>
  <si>
    <t>__2025Apaman Energy</t>
  </si>
  <si>
    <t>Apaman Energy</t>
  </si>
  <si>
    <t>__2025アストマックス・エネルギーメニューA</t>
  </si>
  <si>
    <t>アストマックス・エネルギーメニューA</t>
  </si>
  <si>
    <t>__2025アストマックス・エネルギーメニューB</t>
  </si>
  <si>
    <t>アストマックス・エネルギーメニューB</t>
  </si>
  <si>
    <t>__2025アストマックス・エネルギーメニューC</t>
  </si>
  <si>
    <t>アストマックス・エネルギーメニューC</t>
  </si>
  <si>
    <t>__2025アストマックス・エネルギーメニューD(残差)</t>
  </si>
  <si>
    <t>アストマックス・エネルギーメニューD(残差)</t>
  </si>
  <si>
    <t>__2025ALL GREEN POWER</t>
  </si>
  <si>
    <t>ALL GREEN POWER</t>
  </si>
  <si>
    <t>__2025福井電力</t>
  </si>
  <si>
    <t>福井電力</t>
  </si>
  <si>
    <t>__2025MKエネルギー</t>
  </si>
  <si>
    <t>MKエネルギー</t>
  </si>
  <si>
    <t>__2025エネラボメニューA</t>
  </si>
  <si>
    <t>エネラボメニューA</t>
  </si>
  <si>
    <t>__2025エネラボメニューB(残差)</t>
  </si>
  <si>
    <t>エネラボメニューB(残差)</t>
  </si>
  <si>
    <t>__2025スマートエナジー磐田メニューA</t>
  </si>
  <si>
    <t>スマートエナジー磐田メニューA</t>
  </si>
  <si>
    <t>__2025スマートエナジー磐田メニューB</t>
  </si>
  <si>
    <t>スマートエナジー磐田メニューB</t>
  </si>
  <si>
    <t>__2025スマートエナジー磐田メニューC(残差)</t>
  </si>
  <si>
    <t>スマートエナジー磐田メニューC(残差)</t>
  </si>
  <si>
    <t>__2025そうまIグリッド合同会社</t>
  </si>
  <si>
    <t>そうまIグリッド合同会社</t>
  </si>
  <si>
    <t>__2025エネトレード</t>
  </si>
  <si>
    <t>エネトレード</t>
  </si>
  <si>
    <t>__2025ニシムラ</t>
  </si>
  <si>
    <t>ニシムラ</t>
  </si>
  <si>
    <t>__2025さくら新電力メニューA</t>
  </si>
  <si>
    <t>さくら新電力メニューA</t>
  </si>
  <si>
    <t>__2025さくら新電力メニューB(残差)</t>
  </si>
  <si>
    <t>さくら新電力メニューB(残差)</t>
  </si>
  <si>
    <t>__2025グローアップ</t>
  </si>
  <si>
    <t>グローアップ</t>
  </si>
  <si>
    <t>__2025いこま市民パワー</t>
  </si>
  <si>
    <t>いこま市民パワー</t>
  </si>
  <si>
    <t>__2025おもてなし山形メニューA</t>
  </si>
  <si>
    <t>おもてなし山形メニューA</t>
  </si>
  <si>
    <t>__2025おもてなし山形メニューB(残差)</t>
  </si>
  <si>
    <t>おもてなし山形メニューB(残差)</t>
  </si>
  <si>
    <t>__2025長野都市ガス</t>
  </si>
  <si>
    <t>長野都市ガス</t>
  </si>
  <si>
    <t>__2025上田ガス</t>
  </si>
  <si>
    <t>上田ガス</t>
  </si>
  <si>
    <t>__2025日本瓦斯メニューA</t>
  </si>
  <si>
    <t>日本瓦斯メニューA</t>
  </si>
  <si>
    <t>__2025日本瓦斯メニューB(残差)</t>
  </si>
  <si>
    <t>日本瓦斯メニューB(残差)</t>
  </si>
  <si>
    <t>__2025シグナストラスト</t>
  </si>
  <si>
    <t>シグナストラスト</t>
  </si>
  <si>
    <t>__2025ゲーテハウス</t>
  </si>
  <si>
    <t>ゲーテハウス</t>
  </si>
  <si>
    <t>__2025JPエネルギー</t>
  </si>
  <si>
    <t>JPエネルギー</t>
  </si>
  <si>
    <t>__2025兵庫電力</t>
  </si>
  <si>
    <t>兵庫電力</t>
  </si>
  <si>
    <t>__2025Cocoテラスたがわ</t>
  </si>
  <si>
    <t>Cocoテラスたがわ</t>
  </si>
  <si>
    <t>__2025東北電力エナジートレーディング</t>
  </si>
  <si>
    <t>東北電力エナジートレーディング</t>
  </si>
  <si>
    <t>__2025まち未来製作所メニューA</t>
  </si>
  <si>
    <t>まち未来製作所メニューA</t>
  </si>
  <si>
    <t>__2025まち未来製作所メニューB(残差)</t>
  </si>
  <si>
    <t>まち未来製作所メニューB(残差)</t>
  </si>
  <si>
    <t>__2025どさんこパワー</t>
  </si>
  <si>
    <t>どさんこパワー</t>
  </si>
  <si>
    <t>__2025トリニティエナジー</t>
  </si>
  <si>
    <t>トリニティエナジー</t>
  </si>
  <si>
    <t>__2025LIXIL TEPCO スマートパートナーズ</t>
  </si>
  <si>
    <t>LIXIL TEPCO スマートパートナーズ</t>
  </si>
  <si>
    <t>__2025NEXT ONE</t>
  </si>
  <si>
    <t>NEXT ONE</t>
  </si>
  <si>
    <t>__2025テラス(旧：ネオ・コーポレーション)</t>
  </si>
  <si>
    <t>テラス(旧：ネオ・コーポレーション)</t>
  </si>
  <si>
    <t>__2025つばさでんき(旧：アルファライズ)</t>
  </si>
  <si>
    <t>つばさでんき(旧：アルファライズ)</t>
  </si>
  <si>
    <t>__2025おおすみ半島スマートエネルギー</t>
  </si>
  <si>
    <t>おおすみ半島スマートエネルギー</t>
  </si>
  <si>
    <t>__2025おきなわコープエナジー</t>
  </si>
  <si>
    <t>おきなわコープエナジー</t>
  </si>
  <si>
    <t>__2025久慈地域エネルギーメニューA</t>
  </si>
  <si>
    <t>久慈地域エネルギーメニューA</t>
  </si>
  <si>
    <t>__2025久慈地域エネルギーメニューB(残差)</t>
  </si>
  <si>
    <t>久慈地域エネルギーメニューB(残差)</t>
  </si>
  <si>
    <t>__2025弘前ガス</t>
  </si>
  <si>
    <t>弘前ガス</t>
  </si>
  <si>
    <t>__2025フォーバルテレコムメニューA</t>
  </si>
  <si>
    <t>フォーバルテレコムメニューA</t>
  </si>
  <si>
    <t>__2025フォーバルテレコムメニューB(残差)</t>
  </si>
  <si>
    <t>フォーバルテレコムメニューB(残差)</t>
  </si>
  <si>
    <t>__2025ストエネ</t>
  </si>
  <si>
    <t>ストエネ</t>
  </si>
  <si>
    <t>__2025くるめエネルギー</t>
  </si>
  <si>
    <t>くるめエネルギー</t>
  </si>
  <si>
    <t>__2025松阪新電力</t>
  </si>
  <si>
    <t>松阪新電力</t>
  </si>
  <si>
    <t>__2025ヒューリックプロパティソリューションメニューA</t>
  </si>
  <si>
    <t>ヒューリックプロパティソリューションメニューA</t>
  </si>
  <si>
    <t>__2025ヒューリックプロパティソリューションメニューB(残差)</t>
  </si>
  <si>
    <t>ヒューリックプロパティソリューションメニューB(残差)</t>
  </si>
  <si>
    <t>__2025宮崎電力</t>
  </si>
  <si>
    <t>宮崎電力</t>
  </si>
  <si>
    <t>__2025CDエナジーダイレクトメニューA</t>
  </si>
  <si>
    <t>CDエナジーダイレクトメニューA</t>
  </si>
  <si>
    <t>__2025CDエナジーダイレクトメニューB(残差)</t>
  </si>
  <si>
    <t>CDエナジーダイレクトメニューB(残差)</t>
  </si>
  <si>
    <t>__2025Q.ENESTでんきメニューA</t>
  </si>
  <si>
    <t>Q.ENESTでんきメニューA</t>
  </si>
  <si>
    <t>__2025Q.ENESTでんきメニューB</t>
  </si>
  <si>
    <t>Q.ENESTでんきメニューB</t>
  </si>
  <si>
    <t>__2025Q.ENESTでんきメニューC</t>
  </si>
  <si>
    <t>Q.ENESTでんきメニューC</t>
  </si>
  <si>
    <t>__2025ぶんごおおのエナジーメニューA</t>
  </si>
  <si>
    <t>ぶんごおおのエナジーメニューA</t>
  </si>
  <si>
    <t>__2025ぶんごおおのエナジーメニューB</t>
  </si>
  <si>
    <t>ぶんごおおのエナジーメニューB</t>
  </si>
  <si>
    <t>__2025ヴィジョナリーパワー</t>
  </si>
  <si>
    <t>ヴィジョナリーパワー</t>
  </si>
  <si>
    <t>__2025有明エナジー</t>
  </si>
  <si>
    <t>有明エナジー</t>
  </si>
  <si>
    <t>__2025厚木瓦斯メニューA</t>
  </si>
  <si>
    <t>厚木瓦斯メニューA</t>
  </si>
  <si>
    <t>__2025厚木瓦斯メニューB(残差)</t>
  </si>
  <si>
    <t>厚木瓦斯メニューB(残差)</t>
  </si>
  <si>
    <t>__2025エネ・ビジョン</t>
  </si>
  <si>
    <t>エネ・ビジョン</t>
  </si>
  <si>
    <t>__2025イワタニ三重</t>
  </si>
  <si>
    <t>イワタニ三重</t>
  </si>
  <si>
    <t>__2025マルヰ</t>
  </si>
  <si>
    <t>マルヰ</t>
  </si>
  <si>
    <t>__2025大多喜ガスメニューA</t>
  </si>
  <si>
    <t>大多喜ガスメニューA</t>
  </si>
  <si>
    <t>__2025大多喜ガスメニューB(残差)</t>
  </si>
  <si>
    <t>大多喜ガスメニューB(残差)</t>
  </si>
  <si>
    <t>__2025鈴与電力メニューA</t>
  </si>
  <si>
    <t>鈴与電力メニューA</t>
  </si>
  <si>
    <t>__2025鈴与電力メニューB</t>
  </si>
  <si>
    <t>鈴与電力メニューB</t>
  </si>
  <si>
    <t>__2025鈴与電力メニューC</t>
  </si>
  <si>
    <t>鈴与電力メニューC</t>
  </si>
  <si>
    <t>__2025鈴与電力メニューD</t>
  </si>
  <si>
    <t>鈴与電力メニューD</t>
  </si>
  <si>
    <t>__2025鈴与電力メニューE</t>
  </si>
  <si>
    <t>鈴与電力メニューE</t>
  </si>
  <si>
    <t>__2025鈴与電力メニューF</t>
  </si>
  <si>
    <t>鈴与電力メニューF</t>
  </si>
  <si>
    <t>__2025鈴与電力メニューG</t>
  </si>
  <si>
    <t>鈴与電力メニューG</t>
  </si>
  <si>
    <t>__2025鈴与電力メニューH</t>
  </si>
  <si>
    <t>鈴与電力メニューH</t>
  </si>
  <si>
    <t>__2025鈴与電力メニューI</t>
  </si>
  <si>
    <t>鈴与電力メニューI</t>
  </si>
  <si>
    <t>__2025鈴与電力メニューJ</t>
  </si>
  <si>
    <t>鈴与電力メニューJ</t>
  </si>
  <si>
    <t>__2025鈴与電力メニューK</t>
  </si>
  <si>
    <t>鈴与電力メニューK</t>
  </si>
  <si>
    <t>__2025鈴与電力メニューL(残差)</t>
  </si>
  <si>
    <t>鈴与電力メニューL(残差)</t>
  </si>
  <si>
    <t>__2025コープ電力メニューA</t>
  </si>
  <si>
    <t>コープ電力メニューA</t>
  </si>
  <si>
    <t>__2025コープ電力メニューB(残差)</t>
  </si>
  <si>
    <t>コープ電力メニューB(残差)</t>
  </si>
  <si>
    <t>__2025亀岡ふるさとエナジー</t>
  </si>
  <si>
    <t>亀岡ふるさとエナジー</t>
  </si>
  <si>
    <t>__2025織戸組メニューA</t>
  </si>
  <si>
    <t>織戸組メニューA</t>
  </si>
  <si>
    <t>__2025ふかやeパワーメニューA</t>
  </si>
  <si>
    <t>ふかやeパワーメニューA</t>
  </si>
  <si>
    <t>__2025ふかやeパワーメニューB(残差)</t>
  </si>
  <si>
    <t>ふかやeパワーメニューB(残差)</t>
  </si>
  <si>
    <t>__2025Link Life</t>
  </si>
  <si>
    <t>Link Life</t>
  </si>
  <si>
    <t>__2025グローバルキャスト</t>
  </si>
  <si>
    <t>グローバルキャスト</t>
  </si>
  <si>
    <t>__2025日本エネルギー総合システムメニューA</t>
  </si>
  <si>
    <t>日本エネルギー総合システムメニューA</t>
  </si>
  <si>
    <t>__2025日本エネルギー総合システムメニューB</t>
  </si>
  <si>
    <t>日本エネルギー総合システムメニューB</t>
  </si>
  <si>
    <t>__2025日本エネルギー総合システムメニューC</t>
  </si>
  <si>
    <t>日本エネルギー総合システムメニューC</t>
  </si>
  <si>
    <t>__2025日本エネルギー総合システムメニューD</t>
  </si>
  <si>
    <t>日本エネルギー総合システムメニューD</t>
  </si>
  <si>
    <t>__2025日本エネルギー総合システムメニューE</t>
  </si>
  <si>
    <t>日本エネルギー総合システムメニューE</t>
  </si>
  <si>
    <t>__2025日本エネルギー総合システムメニューF</t>
  </si>
  <si>
    <t>日本エネルギー総合システムメニューF</t>
  </si>
  <si>
    <t>__2025日本エネルギー総合システムメニューG(残差)</t>
  </si>
  <si>
    <t>日本エネルギー総合システムメニューG(残差)</t>
  </si>
  <si>
    <t>__2025イワタニ東海</t>
  </si>
  <si>
    <t>イワタニ東海</t>
  </si>
  <si>
    <t>__2025ところざわ未来電力メニューA</t>
  </si>
  <si>
    <t>ところざわ未来電力メニューA</t>
  </si>
  <si>
    <t>__2025ところざわ未来電力メニューB</t>
  </si>
  <si>
    <t>ところざわ未来電力メニューB</t>
  </si>
  <si>
    <t>__2025ところざわ未来電力メニューC(残差)</t>
  </si>
  <si>
    <t>ところざわ未来電力メニューC(残差)</t>
  </si>
  <si>
    <t>__2025朝日ガスエナジー</t>
  </si>
  <si>
    <t>朝日ガスエナジー</t>
  </si>
  <si>
    <t>__2025エネファントメニューA</t>
  </si>
  <si>
    <t>エネファントメニューA</t>
  </si>
  <si>
    <t>__2025エネファントメニューB</t>
  </si>
  <si>
    <t>エネファントメニューB</t>
  </si>
  <si>
    <t>__2025エネファントメニューC(残差)</t>
  </si>
  <si>
    <t>エネファントメニューC(残差)</t>
  </si>
  <si>
    <t>__2025エスエナジー</t>
  </si>
  <si>
    <t>エスエナジー</t>
  </si>
  <si>
    <t>__2025フリクト電力(旧：Mpower)</t>
  </si>
  <si>
    <t>フリクト電力(旧：Mpower)</t>
  </si>
  <si>
    <t>__2025秩父新電力メニューA</t>
  </si>
  <si>
    <t>秩父新電力メニューA</t>
  </si>
  <si>
    <t>__2025秩父新電力メニューB</t>
  </si>
  <si>
    <t>秩父新電力メニューB</t>
  </si>
  <si>
    <t>__2025秩父新電力メニューC(残差)</t>
  </si>
  <si>
    <t>秩父新電力メニューC(残差)</t>
  </si>
  <si>
    <t>__2025みよしエナジーメニューA</t>
  </si>
  <si>
    <t>みよしエナジーメニューA</t>
  </si>
  <si>
    <t>__2025みよしエナジーメニューB(残差)</t>
  </si>
  <si>
    <t>みよしエナジーメニューB(残差)</t>
  </si>
  <si>
    <t>__2025綿半パートナーズ</t>
  </si>
  <si>
    <t>綿半パートナーズ</t>
  </si>
  <si>
    <t>__2025karch</t>
  </si>
  <si>
    <t>karch</t>
  </si>
  <si>
    <t>__2025かみでん里山公社</t>
  </si>
  <si>
    <t>かみでん里山公社</t>
  </si>
  <si>
    <t>__2025三郷ひまわりエナジーメニューA</t>
  </si>
  <si>
    <t>三郷ひまわりエナジーメニューA</t>
  </si>
  <si>
    <t>__2025球磨村森電力</t>
  </si>
  <si>
    <t>球磨村森電力</t>
  </si>
  <si>
    <t>__2025くこくエネルギー</t>
  </si>
  <si>
    <t>くこくエネルギー</t>
  </si>
  <si>
    <t>__2025エコログ</t>
  </si>
  <si>
    <t>エコログ</t>
  </si>
  <si>
    <t>__2025飯田まちづくり電力メニューA</t>
  </si>
  <si>
    <t>飯田まちづくり電力メニューA</t>
  </si>
  <si>
    <t>__2025飯田まちづくり電力メニューB</t>
  </si>
  <si>
    <t>飯田まちづくり電力メニューB</t>
  </si>
  <si>
    <t>__2025飯田まちづくり電力メニューC</t>
  </si>
  <si>
    <t>飯田まちづくり電力メニューC</t>
  </si>
  <si>
    <t>__2025飯田まちづくり電力メニューD</t>
  </si>
  <si>
    <t>飯田まちづくり電力メニューD</t>
  </si>
  <si>
    <t>__2025イワタニ長野</t>
  </si>
  <si>
    <t>イワタニ長野</t>
  </si>
  <si>
    <t>__2025シェルジャパンメニューA</t>
  </si>
  <si>
    <t>シェルジャパンメニューA</t>
  </si>
  <si>
    <t>__2025シェルジャパンメニューB</t>
  </si>
  <si>
    <t>シェルジャパンメニューB</t>
  </si>
  <si>
    <t>__2025シェルジャパンメニューC(残差)</t>
  </si>
  <si>
    <t>シェルジャパンメニューC(残差)</t>
  </si>
  <si>
    <t>__2025石油資源開発</t>
  </si>
  <si>
    <t>石油資源開発</t>
  </si>
  <si>
    <t>__2025越後天然ガスメニューA</t>
  </si>
  <si>
    <t>越後天然ガスメニューA</t>
  </si>
  <si>
    <t>__2025越後天然ガスメニューB(残差)</t>
  </si>
  <si>
    <t>越後天然ガスメニューB(残差)</t>
  </si>
  <si>
    <t>__2025坂戸ガス</t>
  </si>
  <si>
    <t>坂戸ガス</t>
  </si>
  <si>
    <t>__2025デベロップ</t>
  </si>
  <si>
    <t>デベロップ</t>
  </si>
  <si>
    <t>__2025テレ・マーカー</t>
  </si>
  <si>
    <t>テレ・マーカー</t>
  </si>
  <si>
    <t>__2025MGCエネルギー</t>
  </si>
  <si>
    <t>MGCエネルギー</t>
  </si>
  <si>
    <t>__2025福島フェニックス電力</t>
  </si>
  <si>
    <t>福島フェニックス電力</t>
  </si>
  <si>
    <t>__2025美作国電力</t>
  </si>
  <si>
    <t>美作国電力</t>
  </si>
  <si>
    <t>__2025八幡商事</t>
  </si>
  <si>
    <t>八幡商事</t>
  </si>
  <si>
    <t>__2025おいでんエネルギーメニューA</t>
  </si>
  <si>
    <t>おいでんエネルギーメニューA</t>
  </si>
  <si>
    <t>__2025おいでんエネルギーメニューB</t>
  </si>
  <si>
    <t>おいでんエネルギーメニューB</t>
  </si>
  <si>
    <t>__2025おいでんエネルギーメニューC(残差)</t>
  </si>
  <si>
    <t>おいでんエネルギーメニューC(残差)</t>
  </si>
  <si>
    <t>__2025イシオ</t>
  </si>
  <si>
    <t>イシオ</t>
  </si>
  <si>
    <t>__2025北陸電力ビズ・エナジーソリューションメニューA</t>
  </si>
  <si>
    <t>北陸電力ビズ・エナジーソリューションメニューA</t>
  </si>
  <si>
    <t>__2025北陸電力ビズ・エナジーソリューションメニューB(残差)</t>
  </si>
  <si>
    <t>北陸電力ビズ・エナジーソリューションメニューB(残差)</t>
  </si>
  <si>
    <t>__2025リニューアブルトレード</t>
  </si>
  <si>
    <t>リニューアブルトレード</t>
  </si>
  <si>
    <t>__2025ICT伊那みらいでんき(旧:丸紅伊那みらいでんき)メニューA</t>
  </si>
  <si>
    <t>ICT伊那みらいでんき(旧:丸紅伊那みらいでんき)メニューA</t>
  </si>
  <si>
    <t>__2025ICT伊那みらいでんき(旧:丸紅伊那みらいでんき)メニューB(残差)</t>
  </si>
  <si>
    <t>ICT伊那みらいでんき(旧:丸紅伊那みらいでんき)メニューB(残差)</t>
  </si>
  <si>
    <t>__2025富士山エナジー</t>
  </si>
  <si>
    <t>富士山エナジー</t>
  </si>
  <si>
    <t>__2025WSエナジー</t>
  </si>
  <si>
    <t>WSエナジー</t>
  </si>
  <si>
    <t>__2025TERA EnergyメニューA</t>
  </si>
  <si>
    <t>TERA EnergyメニューA</t>
  </si>
  <si>
    <t>__2025TERA EnergyメニューB</t>
  </si>
  <si>
    <t>TERA EnergyメニューB</t>
  </si>
  <si>
    <t>__2025MCPDメニューA</t>
  </si>
  <si>
    <t>MCPDメニューA</t>
  </si>
  <si>
    <t>__2025MCPDメニューB(残差)</t>
  </si>
  <si>
    <t>MCPDメニューB(残差)</t>
  </si>
  <si>
    <t>__2025グリーンシティこばやし</t>
  </si>
  <si>
    <t>グリーンシティこばやし</t>
  </si>
  <si>
    <t>__2025吉田石油店</t>
  </si>
  <si>
    <t>吉田石油店</t>
  </si>
  <si>
    <t>__2025スマートエナジー熊本</t>
  </si>
  <si>
    <t>スマートエナジー熊本</t>
  </si>
  <si>
    <t>__2025福山未来エナジーメニューA</t>
  </si>
  <si>
    <t>福山未来エナジーメニューA</t>
  </si>
  <si>
    <t>__2025福山未来エナジーメニューB(残差)</t>
  </si>
  <si>
    <t>福山未来エナジーメニューB(残差)</t>
  </si>
  <si>
    <t>__2025五島市民電力メニューA</t>
  </si>
  <si>
    <t>五島市民電力メニューA</t>
  </si>
  <si>
    <t>__2025五島市民電力メニューB</t>
  </si>
  <si>
    <t>五島市民電力メニューB</t>
  </si>
  <si>
    <t>__2025五島市民電力メニューC(残差)</t>
  </si>
  <si>
    <t>五島市民電力メニューC(残差)</t>
  </si>
  <si>
    <t>__2025リストプロパティーズ</t>
  </si>
  <si>
    <t>リストプロパティーズ</t>
  </si>
  <si>
    <t>__2025情熱電力</t>
  </si>
  <si>
    <t>情熱電力</t>
  </si>
  <si>
    <t>__2025バンプーパワートレーディング合同会社メニューA</t>
  </si>
  <si>
    <t>バンプーパワートレーディング合同会社メニューA</t>
  </si>
  <si>
    <t>__2025バンプーパワートレーディング合同会社メニューB(残差)</t>
  </si>
  <si>
    <t>バンプーパワートレーディング合同会社メニューB(残差)</t>
  </si>
  <si>
    <t>__2025センカク</t>
  </si>
  <si>
    <t>センカク</t>
  </si>
  <si>
    <t>__2025ミナサポ</t>
  </si>
  <si>
    <t>ミナサポ</t>
  </si>
  <si>
    <t>__2025唐津電力</t>
  </si>
  <si>
    <t>唐津電力</t>
  </si>
  <si>
    <t>__2025RE100電力メニューA</t>
  </si>
  <si>
    <t>RE100電力メニューA</t>
  </si>
  <si>
    <t>__2025RE100電力メニューB</t>
  </si>
  <si>
    <t>RE100電力メニューB</t>
  </si>
  <si>
    <t>__2025RE100電力メニューC</t>
  </si>
  <si>
    <t>RE100電力メニューC</t>
  </si>
  <si>
    <t>__2025RE100電力メニューD</t>
  </si>
  <si>
    <t>RE100電力メニューD</t>
  </si>
  <si>
    <t>__2025RE100電力メニューE(残差)</t>
  </si>
  <si>
    <t>RE100電力メニューE(残差)</t>
  </si>
  <si>
    <t>__2025日本エネルギーファーム</t>
  </si>
  <si>
    <t>日本エネルギーファーム</t>
  </si>
  <si>
    <t>__2025イーネットワーク</t>
  </si>
  <si>
    <t>イーネットワーク</t>
  </si>
  <si>
    <t>__2025スマートエコエナジーメニューA</t>
  </si>
  <si>
    <t>スマートエコエナジーメニューA</t>
  </si>
  <si>
    <t>__2025スマートエコエナジーメニューB</t>
  </si>
  <si>
    <t>スマートエコエナジーメニューB</t>
  </si>
  <si>
    <t>__2025スマートエコエナジーメニューC</t>
  </si>
  <si>
    <t>スマートエコエナジーメニューC</t>
  </si>
  <si>
    <t>__2025スマートエコエナジーメニューD</t>
  </si>
  <si>
    <t>スマートエコエナジーメニューD</t>
  </si>
  <si>
    <t>__2025スマートエコエナジーメニューE</t>
  </si>
  <si>
    <t>スマートエコエナジーメニューE</t>
  </si>
  <si>
    <t>__2025スマートエコエナジーメニューF</t>
  </si>
  <si>
    <t>スマートエコエナジーメニューF</t>
  </si>
  <si>
    <t>__2025LENETS</t>
  </si>
  <si>
    <t>LENETS</t>
  </si>
  <si>
    <t>__2025アイエスジー</t>
  </si>
  <si>
    <t>アイエスジー</t>
  </si>
  <si>
    <t>__2025エネクルメニューA</t>
  </si>
  <si>
    <t>エネクルメニューA</t>
  </si>
  <si>
    <t>__2025エネクルメニューB(残差)</t>
  </si>
  <si>
    <t>エネクルメニューB(残差)</t>
  </si>
  <si>
    <t>__2025フィンテックラボ協同組合</t>
  </si>
  <si>
    <t>フィンテックラボ協同組合</t>
  </si>
  <si>
    <t>__2025新電力新潟</t>
  </si>
  <si>
    <t>新電力新潟</t>
  </si>
  <si>
    <t>__2025タケエイでんきメニューA</t>
  </si>
  <si>
    <t>タケエイでんきメニューA</t>
  </si>
  <si>
    <t>__2025タケエイでんきメニューB</t>
  </si>
  <si>
    <t>タケエイでんきメニューB</t>
  </si>
  <si>
    <t>__2025タケエイでんきメニューC(残差)</t>
  </si>
  <si>
    <t>タケエイでんきメニューC(残差)</t>
  </si>
  <si>
    <t>__2025気仙沼グリーンエナジーメニューA</t>
  </si>
  <si>
    <t>気仙沼グリーンエナジーメニューA</t>
  </si>
  <si>
    <t>__2025気仙沼グリーンエナジーメニューB(残差)</t>
  </si>
  <si>
    <t>気仙沼グリーンエナジーメニューB(残差)</t>
  </si>
  <si>
    <t>__2025ユーラスグリーンエナジーメニューA</t>
  </si>
  <si>
    <t>ユーラスグリーンエナジーメニューA</t>
  </si>
  <si>
    <t>__2025ユーラスグリーンエナジーメニューB(残差)</t>
  </si>
  <si>
    <t>ユーラスグリーンエナジーメニューB(残差)</t>
  </si>
  <si>
    <t>__2025酒田天然瓦斯</t>
  </si>
  <si>
    <t>酒田天然瓦斯</t>
  </si>
  <si>
    <t>__2025東亜ガス</t>
  </si>
  <si>
    <t>東亜ガス</t>
  </si>
  <si>
    <t>__2025三河の山里コミュニティパワーメニューA</t>
  </si>
  <si>
    <t>三河の山里コミュニティパワーメニューA</t>
  </si>
  <si>
    <t>__2025三河の山里コミュニティパワーメニューB(残差)</t>
  </si>
  <si>
    <t>三河の山里コミュニティパワーメニューB(残差)</t>
  </si>
  <si>
    <t>__2025新潟スワンエナジーメニューA</t>
  </si>
  <si>
    <t>新潟スワンエナジーメニューA</t>
  </si>
  <si>
    <t>__2025新潟スワンエナジーメニューB</t>
  </si>
  <si>
    <t>新潟スワンエナジーメニューB</t>
  </si>
  <si>
    <t>__2025新潟スワンエナジーメニューC</t>
  </si>
  <si>
    <t>新潟スワンエナジーメニューC</t>
  </si>
  <si>
    <t>__2025新潟スワンエナジーメニューD(残差)</t>
  </si>
  <si>
    <t>新潟スワンエナジーメニューD(残差)</t>
  </si>
  <si>
    <t>__2025グリーンピープルズパワー</t>
  </si>
  <si>
    <t>グリーンピープルズパワー</t>
  </si>
  <si>
    <t>__2025マルイファシリティーズ</t>
  </si>
  <si>
    <t>マルイファシリティーズ</t>
  </si>
  <si>
    <t>__2025デンケン</t>
  </si>
  <si>
    <t>デンケン</t>
  </si>
  <si>
    <t>__2025東名メニューA</t>
  </si>
  <si>
    <t>東名メニューA</t>
  </si>
  <si>
    <t>__2025東名メニューB(残差)</t>
  </si>
  <si>
    <t>東名メニューB(残差)</t>
  </si>
  <si>
    <t>__2025NTTアノードエナジーメニューA</t>
  </si>
  <si>
    <t>NTTアノードエナジーメニューA</t>
  </si>
  <si>
    <t>__2025NTTアノードエナジーメニューB(残差)</t>
  </si>
  <si>
    <t>NTTアノードエナジーメニューB(残差)</t>
  </si>
  <si>
    <t>__2025スマート電気</t>
  </si>
  <si>
    <t>スマート電気</t>
  </si>
  <si>
    <t>__2025唐津パワーホールディングス</t>
  </si>
  <si>
    <t>唐津パワーホールディングス</t>
  </si>
  <si>
    <t>__2025クリーンエネルギー総合研究所メニューA</t>
  </si>
  <si>
    <t>クリーンエネルギー総合研究所メニューA</t>
  </si>
  <si>
    <t>__2025クリーンエネルギー総合研究所メニューB</t>
  </si>
  <si>
    <t>クリーンエネルギー総合研究所メニューB</t>
  </si>
  <si>
    <t>__2025クリーンエネルギー総合研究所メニューC</t>
  </si>
  <si>
    <t>クリーンエネルギー総合研究所メニューC</t>
  </si>
  <si>
    <t>__2025クリーンエネルギー総合研究所メニューD(残差)</t>
  </si>
  <si>
    <t>クリーンエネルギー総合研究所メニューD(残差)</t>
  </si>
  <si>
    <t>__2025かづのパワー</t>
  </si>
  <si>
    <t>かづのパワー</t>
  </si>
  <si>
    <t>__2025UNIVERGYメニューA</t>
  </si>
  <si>
    <t>UNIVERGYメニューA</t>
  </si>
  <si>
    <t>__2025UNIVERGYメニューB(残差)</t>
  </si>
  <si>
    <t>UNIVERGYメニューB(残差)</t>
  </si>
  <si>
    <t>__2025デジタルグリッドメニューA</t>
  </si>
  <si>
    <t>デジタルグリッドメニューA</t>
  </si>
  <si>
    <t>__2025デジタルグリッドメニューB</t>
  </si>
  <si>
    <t>デジタルグリッドメニューB</t>
  </si>
  <si>
    <t>__2025デジタルグリッドメニューC</t>
  </si>
  <si>
    <t>デジタルグリッドメニューC</t>
  </si>
  <si>
    <t>__2025デジタルグリッドメニューD</t>
  </si>
  <si>
    <t>デジタルグリッドメニューD</t>
  </si>
  <si>
    <t>__2025デジタルグリッドメニューE</t>
  </si>
  <si>
    <t>デジタルグリッドメニューE</t>
  </si>
  <si>
    <t>__2025デジタルグリッドメニューF</t>
  </si>
  <si>
    <t>デジタルグリッドメニューF</t>
  </si>
  <si>
    <t>__2025デジタルグリッドメニューG(残差)</t>
  </si>
  <si>
    <t>デジタルグリッドメニューG(残差)</t>
  </si>
  <si>
    <t>__2025西九州させぼパワーズメニューA</t>
  </si>
  <si>
    <t>西九州させぼパワーズメニューA</t>
  </si>
  <si>
    <t>__2025西九州させぼパワーズメニューB</t>
  </si>
  <si>
    <t>西九州させぼパワーズメニューB</t>
  </si>
  <si>
    <t>__2025西九州させぼパワーズメニューC(残差)</t>
  </si>
  <si>
    <t>西九州させぼパワーズメニューC(残差)</t>
  </si>
  <si>
    <t>__2025たんたんエナジーメニューA</t>
  </si>
  <si>
    <t>たんたんエナジーメニューA</t>
  </si>
  <si>
    <t>__2025たんたんエナジーメニューB(残差)</t>
  </si>
  <si>
    <t>たんたんエナジーメニューB(残差)</t>
  </si>
  <si>
    <t>__2025能勢・豊能まちづくりメニューA</t>
  </si>
  <si>
    <t>能勢・豊能まちづくりメニューA</t>
  </si>
  <si>
    <t>__2025能勢・豊能まちづくりメニューB(残差)</t>
  </si>
  <si>
    <t>能勢・豊能まちづくりメニューB(残差)</t>
  </si>
  <si>
    <t>__2025再エネ思考電力</t>
  </si>
  <si>
    <t>再エネ思考電力</t>
  </si>
  <si>
    <t>__2025スマート</t>
  </si>
  <si>
    <t>スマート</t>
  </si>
  <si>
    <t>__2025ジャパネットサービスイノベーション</t>
  </si>
  <si>
    <t>ジャパネットサービスイノベーション</t>
  </si>
  <si>
    <t>__2025KBN</t>
  </si>
  <si>
    <t>KBN</t>
  </si>
  <si>
    <t>__2025しおさい電力メニューA</t>
  </si>
  <si>
    <t>しおさい電力メニューA</t>
  </si>
  <si>
    <t>__2025しおさい電力メニューB</t>
  </si>
  <si>
    <t>しおさい電力メニューB</t>
  </si>
  <si>
    <t>__2025しおさい電力メニューC(残差)</t>
  </si>
  <si>
    <t>しおさい電力メニューC(残差)</t>
  </si>
  <si>
    <t>__2025会津エナジーメニューA</t>
  </si>
  <si>
    <t>会津エナジーメニューA</t>
  </si>
  <si>
    <t>__2025会津エナジーメニューB</t>
  </si>
  <si>
    <t>会津エナジーメニューB</t>
  </si>
  <si>
    <t>__2025会津エナジーメニューC</t>
  </si>
  <si>
    <t>会津エナジーメニューC</t>
  </si>
  <si>
    <t>__2025会津エナジーメニューD</t>
  </si>
  <si>
    <t>会津エナジーメニューD</t>
  </si>
  <si>
    <t>__2025会津エナジーメニューE</t>
  </si>
  <si>
    <t>会津エナジーメニューE</t>
  </si>
  <si>
    <t>__2025会津エナジーメニューF</t>
  </si>
  <si>
    <t>会津エナジーメニューF</t>
  </si>
  <si>
    <t>__2025会津エナジーメニューG</t>
  </si>
  <si>
    <t>会津エナジーメニューG</t>
  </si>
  <si>
    <t>__2025会津エナジーメニューH</t>
  </si>
  <si>
    <t>会津エナジーメニューH</t>
  </si>
  <si>
    <t>__2025会津エナジーメニューI</t>
  </si>
  <si>
    <t>会津エナジーメニューI</t>
  </si>
  <si>
    <t>__2025会津エナジーメニューJ</t>
  </si>
  <si>
    <t>会津エナジーメニューJ</t>
  </si>
  <si>
    <t>__2025会津エナジーメニューK</t>
  </si>
  <si>
    <t>会津エナジーメニューK</t>
  </si>
  <si>
    <t>__2025会津エナジーメニューL(残差)</t>
  </si>
  <si>
    <t>会津エナジーメニューL(残差)</t>
  </si>
  <si>
    <t>__2025うべ未来エネルギーメニューA</t>
  </si>
  <si>
    <t>うべ未来エネルギーメニューA</t>
  </si>
  <si>
    <t>__2025うべ未来エネルギーメニューB(残差)</t>
  </si>
  <si>
    <t>うべ未来エネルギーメニューB(残差)</t>
  </si>
  <si>
    <t>__2025永井自動車工業</t>
  </si>
  <si>
    <t>永井自動車工業</t>
  </si>
  <si>
    <t>__2025陸前高田しみんエネルギー</t>
  </si>
  <si>
    <t>陸前高田しみんエネルギー</t>
  </si>
  <si>
    <t>__2025チャームドライフ</t>
  </si>
  <si>
    <t>チャームドライフ</t>
  </si>
  <si>
    <t>__2025スターティアメニューA</t>
  </si>
  <si>
    <t>スターティアメニューA</t>
  </si>
  <si>
    <t>__2025スターティアメニューB(残差)</t>
  </si>
  <si>
    <t>スターティアメニューB(残差)</t>
  </si>
  <si>
    <t>__2025東広島スマートエネルギー</t>
  </si>
  <si>
    <t>東広島スマートエネルギー</t>
  </si>
  <si>
    <t>__2025旭化成メニューA</t>
  </si>
  <si>
    <t>旭化成メニューA</t>
  </si>
  <si>
    <t>__2025旭化成メニューB</t>
  </si>
  <si>
    <t>旭化成メニューB</t>
  </si>
  <si>
    <t>__2025旭化成メニューC</t>
  </si>
  <si>
    <t>旭化成メニューC</t>
  </si>
  <si>
    <t>__2025旭化成メニューD</t>
  </si>
  <si>
    <t>旭化成メニューD</t>
  </si>
  <si>
    <t>__2025旭化成メニューE</t>
  </si>
  <si>
    <t>旭化成メニューE</t>
  </si>
  <si>
    <t>__2025旭化成メニューF</t>
  </si>
  <si>
    <t>旭化成メニューF</t>
  </si>
  <si>
    <t>__2025旭化成メニューG</t>
  </si>
  <si>
    <t>旭化成メニューG</t>
  </si>
  <si>
    <t>__2025京和ガス</t>
  </si>
  <si>
    <t>京和ガス</t>
  </si>
  <si>
    <t>__2025KMパワー</t>
  </si>
  <si>
    <t>KMパワー</t>
  </si>
  <si>
    <t>__2025Okazaki</t>
  </si>
  <si>
    <t>Okazaki</t>
  </si>
  <si>
    <t>__2025エフオンメニューA</t>
  </si>
  <si>
    <t>エフオンメニューA</t>
  </si>
  <si>
    <t>__2025エフオンメニューB</t>
  </si>
  <si>
    <t>エフオンメニューB</t>
  </si>
  <si>
    <t>__2025エフオンメニューC</t>
  </si>
  <si>
    <t>エフオンメニューC</t>
  </si>
  <si>
    <t>__2025エフオンメニューD</t>
  </si>
  <si>
    <t>エフオンメニューD</t>
  </si>
  <si>
    <t>__2025岡崎さくら電力</t>
  </si>
  <si>
    <t>岡崎さくら電力</t>
  </si>
  <si>
    <t>__2025旭マルヰ(旧：旭マルヰガス)</t>
  </si>
  <si>
    <t>旭マルヰ(旧：旭マルヰガス)</t>
  </si>
  <si>
    <t>__2025ENEOSリニューアブル・エナジー・ソリューションズ(旧：JREトレーディング)</t>
  </si>
  <si>
    <t>ENEOSリニューアブル・エナジー・ソリューションズ(旧：JREトレーディング)</t>
  </si>
  <si>
    <t>__2025Castleton Commodities Japan合同会社</t>
  </si>
  <si>
    <t>Castleton Commodities Japan合同会社</t>
  </si>
  <si>
    <t>__2025神戸電力</t>
  </si>
  <si>
    <t>神戸電力</t>
  </si>
  <si>
    <t>__2025Valhall合同会社</t>
  </si>
  <si>
    <t>Valhall合同会社</t>
  </si>
  <si>
    <t>__2025エア・ウォーター・ライフソリューション</t>
  </si>
  <si>
    <t>エア・ウォーター・ライフソリューション</t>
  </si>
  <si>
    <t>__2025生活協同組合ひろしまメニューA</t>
  </si>
  <si>
    <t>生活協同組合ひろしまメニューA</t>
  </si>
  <si>
    <t>__2025生活協同組合ひろしまメニューB(残差)</t>
  </si>
  <si>
    <t>生活協同組合ひろしまメニューB(残差)</t>
  </si>
  <si>
    <t>__2025RenoLabo</t>
  </si>
  <si>
    <t>RenoLabo</t>
  </si>
  <si>
    <t>__2025アークエルテクノロジーズ</t>
  </si>
  <si>
    <t>アークエルテクノロジーズ</t>
  </si>
  <si>
    <t>__2025エルメック</t>
  </si>
  <si>
    <t>エルメック</t>
  </si>
  <si>
    <t>__2025オズエナジー</t>
  </si>
  <si>
    <t>オズエナジー</t>
  </si>
  <si>
    <t>__2025レモンガス</t>
  </si>
  <si>
    <t>レモンガス</t>
  </si>
  <si>
    <t>__2025日本海水</t>
  </si>
  <si>
    <t>日本海水</t>
  </si>
  <si>
    <t>__2025しろくま電力メニューA</t>
  </si>
  <si>
    <t>しろくま電力メニューA</t>
  </si>
  <si>
    <t>__2025しろくま電力メニューB</t>
  </si>
  <si>
    <t>しろくま電力メニューB</t>
  </si>
  <si>
    <t>__2025しろくま電力メニューC(残差)</t>
  </si>
  <si>
    <t>しろくま電力メニューC(残差)</t>
  </si>
  <si>
    <t>__2025中小企業支援</t>
  </si>
  <si>
    <t>中小企業支援</t>
  </si>
  <si>
    <t>__2025サントラベラーズサービス有限会社</t>
  </si>
  <si>
    <t>サントラベラーズサービス有限会社</t>
  </si>
  <si>
    <t>__2025八千代エンジニヤリング</t>
  </si>
  <si>
    <t>八千代エンジニヤリング</t>
  </si>
  <si>
    <t>__2025神楽電力メニューA</t>
  </si>
  <si>
    <t>神楽電力メニューA</t>
  </si>
  <si>
    <t>__2025神楽電力メニューB</t>
  </si>
  <si>
    <t>神楽電力メニューB</t>
  </si>
  <si>
    <t>__2025神楽電力メニューC(残差)</t>
  </si>
  <si>
    <t>神楽電力メニューC(残差)</t>
  </si>
  <si>
    <t>__2025ゆきぐに新電力</t>
  </si>
  <si>
    <t>ゆきぐに新電力</t>
  </si>
  <si>
    <t>__2025ながさきサステナエナジー</t>
  </si>
  <si>
    <t>ながさきサステナエナジー</t>
  </si>
  <si>
    <t>__2025葛尾創生電力</t>
  </si>
  <si>
    <t>葛尾創生電力</t>
  </si>
  <si>
    <t>__2025EFでんき(旧：ライフエナジー)メニューA</t>
  </si>
  <si>
    <t>EFでんき(旧：ライフエナジー)メニューA</t>
  </si>
  <si>
    <t>__2025EFでんき(旧：ライフエナジー)メニューB</t>
  </si>
  <si>
    <t>EFでんき(旧：ライフエナジー)メニューB</t>
  </si>
  <si>
    <t>__2025EFでんき(旧：ライフエナジー)メニューC(残差)</t>
  </si>
  <si>
    <t>EFでんき(旧：ライフエナジー)メニューC(残差)</t>
  </si>
  <si>
    <t>__2025グルーヴエナジー</t>
  </si>
  <si>
    <t>グルーヴエナジー</t>
  </si>
  <si>
    <t>__2025高知ニューエナジー</t>
  </si>
  <si>
    <t>高知ニューエナジー</t>
  </si>
  <si>
    <t>__2025もみじ電力</t>
  </si>
  <si>
    <t>もみじ電力</t>
  </si>
  <si>
    <t>__2025縁人</t>
  </si>
  <si>
    <t>縁人</t>
  </si>
  <si>
    <t>__2025T＆Tエナジー</t>
  </si>
  <si>
    <t>T＆Tエナジー</t>
  </si>
  <si>
    <t>__2025ルークメニューA</t>
  </si>
  <si>
    <t>ルークメニューA</t>
  </si>
  <si>
    <t>__2025ルークメニューB(残差)</t>
  </si>
  <si>
    <t>ルークメニューB(残差)</t>
  </si>
  <si>
    <t>__2025かけがわ報徳パワー</t>
  </si>
  <si>
    <t>かけがわ報徳パワー</t>
  </si>
  <si>
    <t>__2025SustainableEnergy</t>
  </si>
  <si>
    <t>SustainableEnergy</t>
  </si>
  <si>
    <t>__2025穂の国とよはし電力</t>
  </si>
  <si>
    <t>穂の国とよはし電力</t>
  </si>
  <si>
    <t>__2025イワタニセントラル北海道</t>
  </si>
  <si>
    <t>イワタニセントラル北海道</t>
  </si>
  <si>
    <t>__2025ホームタウンエナジーメニューA</t>
  </si>
  <si>
    <t>ホームタウンエナジーメニューA</t>
  </si>
  <si>
    <t>__2025ホームタウンエナジーメニューB(残差)</t>
  </si>
  <si>
    <t>ホームタウンエナジーメニューB(残差)</t>
  </si>
  <si>
    <t>__2025彩の国でんき</t>
  </si>
  <si>
    <t>彩の国でんき</t>
  </si>
  <si>
    <t>__2025みやきエネルギー</t>
  </si>
  <si>
    <t>みやきエネルギー</t>
  </si>
  <si>
    <t>__2025クリーンベンチャー21</t>
  </si>
  <si>
    <t>クリーンベンチャー21</t>
  </si>
  <si>
    <t>__2025三河商事</t>
  </si>
  <si>
    <t>三河商事</t>
  </si>
  <si>
    <t>__2025沖縄新エネ開発</t>
  </si>
  <si>
    <t>沖縄新エネ開発</t>
  </si>
  <si>
    <t>__2025ほくだん</t>
  </si>
  <si>
    <t>ほくだん</t>
  </si>
  <si>
    <t>__2025エスコ</t>
  </si>
  <si>
    <t>エスコ</t>
  </si>
  <si>
    <t>__2025Qvou</t>
  </si>
  <si>
    <t>Qvou</t>
  </si>
  <si>
    <t>__2025住友商事メニューA</t>
  </si>
  <si>
    <t>住友商事メニューA</t>
  </si>
  <si>
    <t>__2025住友商事メニューB(残差)</t>
  </si>
  <si>
    <t>住友商事メニューB(残差)</t>
  </si>
  <si>
    <t>__2025丸の内電力</t>
  </si>
  <si>
    <t>丸の内電力</t>
  </si>
  <si>
    <t>__2025中京電力</t>
  </si>
  <si>
    <t>中京電力</t>
  </si>
  <si>
    <t>__2025クオリティプラス</t>
  </si>
  <si>
    <t>クオリティプラス</t>
  </si>
  <si>
    <t>__2025Y.W.C.メニューA</t>
  </si>
  <si>
    <t>Y.W.C.メニューA</t>
  </si>
  <si>
    <t>__2025Y.W.C.メニューB(残差)</t>
  </si>
  <si>
    <t>Y.W.C.メニューB(残差)</t>
  </si>
  <si>
    <t>__2025MTエナジー</t>
  </si>
  <si>
    <t>MTエナジー</t>
  </si>
  <si>
    <t>__2025TGオクトパスエナジーメニューA</t>
  </si>
  <si>
    <t>TGオクトパスエナジーメニューA</t>
  </si>
  <si>
    <t>__2025TGオクトパスエナジーメニューB</t>
  </si>
  <si>
    <t>TGオクトパスエナジーメニューB</t>
  </si>
  <si>
    <t>__2025東北電力フロンティアメニューA</t>
  </si>
  <si>
    <t>東北電力フロンティアメニューA</t>
  </si>
  <si>
    <t>__2025東北電力フロンティアメニューB(残差)</t>
  </si>
  <si>
    <t>東北電力フロンティアメニューB(残差)</t>
  </si>
  <si>
    <t>__2025ファラデー</t>
  </si>
  <si>
    <t>ファラデー</t>
  </si>
  <si>
    <t>__2025三菱HCキャピタルエナジー</t>
  </si>
  <si>
    <t>三菱HCキャピタルエナジー</t>
  </si>
  <si>
    <t>__2025Meisin</t>
  </si>
  <si>
    <t>Meisin</t>
  </si>
  <si>
    <t>__2025大塚ビジネスサポート</t>
  </si>
  <si>
    <t>大塚ビジネスサポート</t>
  </si>
  <si>
    <t>__2025出雲ケーブルビジョン</t>
  </si>
  <si>
    <t>出雲ケーブルビジョン</t>
  </si>
  <si>
    <t>__2025いずも縁結び電力</t>
  </si>
  <si>
    <t>いずも縁結び電力</t>
  </si>
  <si>
    <t>__2025恵那電力メニューA</t>
  </si>
  <si>
    <t>恵那電力メニューA</t>
  </si>
  <si>
    <t>__2025恵那電力メニューB(残差)</t>
  </si>
  <si>
    <t>恵那電力メニューB(残差)</t>
  </si>
  <si>
    <t>__2025宇都宮ライトパワーメニューA</t>
  </si>
  <si>
    <t>宇都宮ライトパワーメニューA</t>
  </si>
  <si>
    <t>__2025宇都宮ライトパワーメニューB(残差)</t>
  </si>
  <si>
    <t>宇都宮ライトパワーメニューB(残差)</t>
  </si>
  <si>
    <t>__2025帯広電力</t>
  </si>
  <si>
    <t>帯広電力</t>
  </si>
  <si>
    <t>__2025フジ物産</t>
  </si>
  <si>
    <t>フジ物産</t>
  </si>
  <si>
    <t>__2025金沢エナジーメニューA</t>
  </si>
  <si>
    <t>金沢エナジーメニューA</t>
  </si>
  <si>
    <t>__2025金沢エナジーメニューB(残差)</t>
  </si>
  <si>
    <t>金沢エナジーメニューB(残差)</t>
  </si>
  <si>
    <t>__2025なんとエナジー</t>
  </si>
  <si>
    <t>なんとエナジー</t>
  </si>
  <si>
    <t>__2025ボーダレス・ジャパン</t>
  </si>
  <si>
    <t>ボーダレス・ジャパン</t>
  </si>
  <si>
    <t>__2025ワットメニューA</t>
  </si>
  <si>
    <t>ワットメニューA</t>
  </si>
  <si>
    <t>__2025ワットメニューB</t>
  </si>
  <si>
    <t>ワットメニューB</t>
  </si>
  <si>
    <t>__2025ジケイ・スペース</t>
  </si>
  <si>
    <t>ジケイ・スペース</t>
  </si>
  <si>
    <t>__2025広島ガスメニューA</t>
  </si>
  <si>
    <t>広島ガスメニューA</t>
  </si>
  <si>
    <t>__2025広島ガスメニューB(残差)</t>
  </si>
  <si>
    <t>広島ガスメニューB(残差)</t>
  </si>
  <si>
    <t>__2025IQg</t>
  </si>
  <si>
    <t>IQg</t>
  </si>
  <si>
    <t>__2025最適でんき（旧：エナジーサプライ）</t>
  </si>
  <si>
    <t>最適でんき（旧：エナジーサプライ）</t>
  </si>
  <si>
    <t>__2025FPSメニューA</t>
  </si>
  <si>
    <t>FPSメニューA</t>
  </si>
  <si>
    <t>__2025FPSメニューB</t>
  </si>
  <si>
    <t>FPSメニューB</t>
  </si>
  <si>
    <t>__2025FPSメニューC</t>
  </si>
  <si>
    <t>FPSメニューC</t>
  </si>
  <si>
    <t>__2025FPSメニューD</t>
  </si>
  <si>
    <t>FPSメニューD</t>
  </si>
  <si>
    <t>__2025FPSメニューE</t>
  </si>
  <si>
    <t>FPSメニューE</t>
  </si>
  <si>
    <t>__2025FPSメニューF</t>
  </si>
  <si>
    <t>FPSメニューF</t>
  </si>
  <si>
    <t>__2025FPSメニューG(残差)</t>
  </si>
  <si>
    <t>FPSメニューG(残差)</t>
  </si>
  <si>
    <t>__2025大熊るるるん電力</t>
  </si>
  <si>
    <t>大熊るるるん電力</t>
  </si>
  <si>
    <t>__2025レックスメニューA</t>
  </si>
  <si>
    <t>レックスメニューA</t>
  </si>
  <si>
    <t>__2025おきたま新電力メニューA</t>
  </si>
  <si>
    <t>おきたま新電力メニューA</t>
  </si>
  <si>
    <t>__2025おきたま新電力メニューB(残差)</t>
  </si>
  <si>
    <t>おきたま新電力メニューB(残差)</t>
  </si>
  <si>
    <t>__2025河原実業</t>
  </si>
  <si>
    <t>河原実業</t>
  </si>
  <si>
    <t>__2025stc</t>
  </si>
  <si>
    <t>stc</t>
  </si>
  <si>
    <t>__2025工営エナジーメニューA</t>
  </si>
  <si>
    <t>工営エナジーメニューA</t>
  </si>
  <si>
    <t>__2025アースシグナルソリューションズ</t>
  </si>
  <si>
    <t>アースシグナルソリューションズ</t>
  </si>
  <si>
    <t>__2025シントウエナジー</t>
  </si>
  <si>
    <t>シントウエナジー</t>
  </si>
  <si>
    <t>__2025那須野ヶ原みらい電力</t>
  </si>
  <si>
    <t>那須野ヶ原みらい電力</t>
  </si>
  <si>
    <t>__2025柏崎あい・あーるエナジー</t>
  </si>
  <si>
    <t>柏崎あい・あーるエナジー</t>
  </si>
  <si>
    <t>__2025京セラメニューA</t>
  </si>
  <si>
    <t>京セラメニューA</t>
  </si>
  <si>
    <t>__2025鳥取みらい電力</t>
  </si>
  <si>
    <t>鳥取みらい電力</t>
  </si>
  <si>
    <t>__2025鈴鹿グリーンエナジー</t>
  </si>
  <si>
    <t>鈴鹿グリーンエナジー</t>
  </si>
  <si>
    <t>__2025一般社団法人東北自動車産業グリーンエネルギー普及協会</t>
  </si>
  <si>
    <t>一般社団法人東北自動車産業グリーンエネルギー普及協会</t>
  </si>
  <si>
    <t>__2025刈谷知立みらい電力メニューA</t>
  </si>
  <si>
    <t>刈谷知立みらい電力メニューA</t>
  </si>
  <si>
    <t>__2025パワーエックスメニューA</t>
  </si>
  <si>
    <t>パワーエックスメニューA</t>
  </si>
  <si>
    <t>__2025パワーエックスメニューB</t>
  </si>
  <si>
    <t>パワーエックスメニューB</t>
  </si>
  <si>
    <t>__2025パワーエックスメニューC(残差)</t>
  </si>
  <si>
    <t>パワーエックスメニューC(残差)</t>
  </si>
  <si>
    <t>__2025いちのみや未来エネルギーメニューA</t>
  </si>
  <si>
    <t>いちのみや未来エネルギーメニューA</t>
  </si>
  <si>
    <t>__2025岡谷酸素</t>
  </si>
  <si>
    <t>岡谷酸素</t>
  </si>
  <si>
    <t>__2025絆</t>
  </si>
  <si>
    <t>絆</t>
  </si>
  <si>
    <t>__2025東北エネルギーサービスメニューA</t>
  </si>
  <si>
    <t>東北エネルギーサービスメニューA</t>
  </si>
  <si>
    <t>__2025東北エネルギーサービスメニューB</t>
  </si>
  <si>
    <t>東北エネルギーサービスメニューB</t>
  </si>
  <si>
    <t>__2025東北エネルギーサービスメニューC</t>
  </si>
  <si>
    <t>東北エネルギーサービスメニューC</t>
  </si>
  <si>
    <t>__2025いなしきエナジー</t>
  </si>
  <si>
    <t>いなしきエナジー</t>
  </si>
  <si>
    <t>__2025ながのスマートパワー</t>
  </si>
  <si>
    <t>ながのスマートパワー</t>
  </si>
  <si>
    <t>__2025ホクレン油機サービス</t>
  </si>
  <si>
    <t>ホクレン油機サービス</t>
  </si>
  <si>
    <t>__2025JR東日本商事メニューA</t>
  </si>
  <si>
    <t>JR東日本商事メニューA</t>
  </si>
  <si>
    <t>__2025JR東日本商事メニューB(残差)</t>
  </si>
  <si>
    <t>JR東日本商事メニューB(残差)</t>
  </si>
  <si>
    <t>__2025岡山ガス</t>
  </si>
  <si>
    <t>岡山ガス</t>
  </si>
  <si>
    <t>__2025合同会社グリーンパワーリテイリング</t>
  </si>
  <si>
    <t>合同会社グリーンパワーリテイリング</t>
  </si>
  <si>
    <t>__2025川崎未来エナジーメニューA</t>
  </si>
  <si>
    <t>川崎未来エナジーメニューA</t>
  </si>
  <si>
    <t>__2025いずみみらい</t>
  </si>
  <si>
    <t>いずみみらい</t>
  </si>
  <si>
    <t>__2025アット東京メニューA</t>
  </si>
  <si>
    <t>アット東京メニューA</t>
  </si>
  <si>
    <t>__2025アット東京メニューB(残差)</t>
  </si>
  <si>
    <t>アット東京メニューB(残差)</t>
  </si>
  <si>
    <t>__2025つるエネルギー</t>
  </si>
  <si>
    <t>つるエネルギー</t>
  </si>
  <si>
    <t>__2025川重商事</t>
  </si>
  <si>
    <t>川重商事</t>
  </si>
  <si>
    <t>__2025JERA CrossメニューA</t>
  </si>
  <si>
    <t>JERA CrossメニューA</t>
  </si>
  <si>
    <t>__2025JERA CrossメニューB</t>
  </si>
  <si>
    <t>JERA CrossメニューB</t>
  </si>
  <si>
    <t>__2025JERA CrossメニューC</t>
  </si>
  <si>
    <t>JERA CrossメニューC</t>
  </si>
  <si>
    <t>__2025飛騨高山電力メニューA</t>
  </si>
  <si>
    <t>飛騨高山電力メニューA</t>
  </si>
  <si>
    <t>__2025リボンエナジー</t>
  </si>
  <si>
    <t>リボンエナジー</t>
  </si>
  <si>
    <t>__2025大崎クリエーション</t>
  </si>
  <si>
    <t>大崎クリエーション</t>
  </si>
  <si>
    <t>__2025UPXメニューA</t>
  </si>
  <si>
    <t>UPXメニューA</t>
  </si>
  <si>
    <t>__2025UPXメニューB</t>
  </si>
  <si>
    <t>UPXメニューB</t>
  </si>
  <si>
    <t>__2025UPXメニューC(残差)</t>
  </si>
  <si>
    <t>UPXメニューC(残差)</t>
  </si>
  <si>
    <t>__2025MiraiつのエナジーメニューA</t>
  </si>
  <si>
    <t>MiraiつのエナジーメニューA</t>
  </si>
  <si>
    <t>__2025山口グリーンエネルギー</t>
  </si>
  <si>
    <t>山口グリーンエネルギー</t>
  </si>
  <si>
    <t>__2025はちまんたいジオパワーメニューA</t>
  </si>
  <si>
    <t>はちまんたいジオパワーメニューA</t>
  </si>
  <si>
    <t>__2025はちまんたいジオパワーメニューB(残差)</t>
  </si>
  <si>
    <t>はちまんたいジオパワーメニューB(残差)</t>
  </si>
  <si>
    <t>__2025アイモバイル</t>
  </si>
  <si>
    <t>アイモバイル</t>
  </si>
  <si>
    <t>北海道電力ネットワーク</t>
  </si>
  <si>
    <t>東北電力ネットワーク</t>
  </si>
  <si>
    <t>東京電力パワーグリッド</t>
  </si>
  <si>
    <t>中部電力パワーグリッド</t>
  </si>
  <si>
    <t>北陸電力送配電</t>
  </si>
  <si>
    <t>関西電力送配電</t>
  </si>
  <si>
    <t>中国電力ネットワーク</t>
  </si>
  <si>
    <t>四国電力送配電</t>
  </si>
  <si>
    <t>九州電力送配電</t>
  </si>
  <si>
    <t>沖縄電力</t>
  </si>
  <si>
    <t>__2025代替値</t>
    <rPh sb="6" eb="8">
      <t>ダイタイ</t>
    </rPh>
    <rPh sb="8" eb="9">
      <t>チ</t>
    </rPh>
    <phoneticPr fontId="3"/>
  </si>
  <si>
    <t>代替値</t>
    <rPh sb="0" eb="2">
      <t>ダイタイ</t>
    </rPh>
    <rPh sb="2" eb="3">
      <t>アタイ</t>
    </rPh>
    <phoneticPr fontId="3"/>
  </si>
  <si>
    <t>←←事業所番号は県ホームページを参照願います（必ず記入願います）。不明な場合は、県環境政策課にお問い合わせください。</t>
    <rPh sb="8" eb="9">
      <t>ケン</t>
    </rPh>
    <rPh sb="16" eb="18">
      <t>サンショウ</t>
    </rPh>
    <rPh sb="18" eb="19">
      <t>ネガ</t>
    </rPh>
    <rPh sb="40" eb="41">
      <t>ケン</t>
    </rPh>
    <rPh sb="41" eb="46">
      <t>カンキョウセイサクカ</t>
    </rPh>
    <phoneticPr fontId="5"/>
  </si>
  <si>
    <t>__2025北海道電力ネットワーク</t>
    <phoneticPr fontId="3"/>
  </si>
  <si>
    <t>__2025東北電力ネットワーク</t>
    <phoneticPr fontId="3"/>
  </si>
  <si>
    <t>__2025東京電力パワーグリッド</t>
    <phoneticPr fontId="3"/>
  </si>
  <si>
    <t>__2025中部電力パワーグリッド</t>
    <phoneticPr fontId="3"/>
  </si>
  <si>
    <t>__2025北陸電力送配電</t>
    <phoneticPr fontId="3"/>
  </si>
  <si>
    <t>__2025関西電力送配電</t>
    <phoneticPr fontId="3"/>
  </si>
  <si>
    <t>__2025中国電力ネットワーク</t>
    <phoneticPr fontId="3"/>
  </si>
  <si>
    <t>__2025四国電力送配電</t>
    <phoneticPr fontId="3"/>
  </si>
  <si>
    <t>__2025九州電力送配電</t>
    <phoneticPr fontId="3"/>
  </si>
  <si>
    <t>__2025沖縄電力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</si>
</sst>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0_ "/>
    <numFmt numFmtId="177" formatCode="0.000_ "/>
    <numFmt numFmtId="178" formatCode="0.000_);[Red]\(0.000\)"/>
    <numFmt numFmtId="179" formatCode="0.0"/>
    <numFmt numFmtId="180" formatCode="#,##0_);[Red]\(#,##0\)"/>
    <numFmt numFmtId="181" formatCode="#,##0_ "/>
    <numFmt numFmtId="182" formatCode="0.00000_ "/>
    <numFmt numFmtId="183" formatCode="0.0000_);[Red]\(0.0000\)"/>
    <numFmt numFmtId="184" formatCode="0_ "/>
    <numFmt numFmtId="185" formatCode="0.0_ "/>
    <numFmt numFmtId="186" formatCode="#,##0.00_ ;[Red]\-#,##0.00\ "/>
    <numFmt numFmtId="187" formatCode="0.00_);[Red]\(0.00\)"/>
    <numFmt numFmtId="188" formatCode="0_);[Red]\(0\)"/>
    <numFmt numFmtId="189" formatCode="#,##0.000;[Red]\-#,##0.000"/>
    <numFmt numFmtId="190" formatCode="0.0%"/>
    <numFmt numFmtId="191" formatCode="000000"/>
    <numFmt numFmtId="192" formatCode="yyyy\-mm\-dd;@"/>
  </numFmts>
  <fonts count="67" x14ac:knownFonts="1">
    <font>
      <sz val="11"/>
      <color theme="1"/>
      <name val="ＭＳ Ｐゴシック"/>
      <family val="3"/>
      <charset val="128"/>
      <scheme val="minor"/>
    </font>
    <font>
      <sz val="12"/>
      <color indexed="8"/>
      <name val="ＭＳ 明朝"/>
      <family val="1"/>
      <charset val="128"/>
    </font>
    <font>
      <sz val="11"/>
      <color indexed="8"/>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u/>
      <sz val="11"/>
      <name val="ＭＳ 明朝"/>
      <family val="1"/>
      <charset val="128"/>
    </font>
    <font>
      <u/>
      <sz val="11"/>
      <color indexed="10"/>
      <name val="ＭＳ 明朝"/>
      <family val="1"/>
      <charset val="128"/>
    </font>
    <font>
      <sz val="11"/>
      <name val="ＭＳ Ｐゴシック"/>
      <family val="3"/>
      <charset val="128"/>
    </font>
    <font>
      <i/>
      <sz val="11"/>
      <color indexed="10"/>
      <name val="ＭＳ 明朝"/>
      <family val="1"/>
      <charset val="128"/>
    </font>
    <font>
      <vertAlign val="subscript"/>
      <sz val="11"/>
      <name val="ＭＳ 明朝"/>
      <family val="1"/>
      <charset val="128"/>
    </font>
    <font>
      <sz val="11"/>
      <name val="ＭＳ Ｐ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sz val="11"/>
      <color indexed="8"/>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1"/>
      <color indexed="9"/>
      <name val="ＭＳ 明朝"/>
      <family val="1"/>
      <charset val="128"/>
    </font>
    <font>
      <b/>
      <sz val="12"/>
      <color indexed="10"/>
      <name val="ＭＳ 明朝"/>
      <family val="1"/>
      <charset val="128"/>
    </font>
    <font>
      <sz val="12"/>
      <name val="ＭＳ Ｐ明朝"/>
      <family val="1"/>
      <charset val="128"/>
    </font>
    <font>
      <sz val="12"/>
      <color indexed="8"/>
      <name val="ＭＳ Ｐ明朝"/>
      <family val="1"/>
      <charset val="128"/>
    </font>
    <font>
      <vertAlign val="superscript"/>
      <sz val="12"/>
      <color indexed="8"/>
      <name val="ＭＳ Ｐゴシック"/>
      <family val="3"/>
      <charset val="128"/>
    </font>
    <font>
      <b/>
      <sz val="12"/>
      <color indexed="81"/>
      <name val="ＭＳ Ｐ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4"/>
      <name val="ＭＳ Ｐ明朝"/>
      <family val="1"/>
      <charset val="128"/>
    </font>
    <font>
      <sz val="14"/>
      <color indexed="8"/>
      <name val="ＭＳ Ｐ明朝"/>
      <family val="1"/>
      <charset val="128"/>
    </font>
    <font>
      <vertAlign val="subscript"/>
      <sz val="12"/>
      <name val="ＭＳ Ｐ明朝"/>
      <family val="1"/>
      <charset val="128"/>
    </font>
    <font>
      <sz val="11"/>
      <color indexed="8"/>
      <name val="ＭＳ Ｐ明朝"/>
      <family val="1"/>
      <charset val="128"/>
    </font>
    <font>
      <vertAlign val="subscript"/>
      <sz val="14"/>
      <name val="ＭＳ Ｐ明朝"/>
      <family val="1"/>
      <charset val="128"/>
    </font>
    <font>
      <vertAlign val="superscript"/>
      <sz val="12"/>
      <name val="ＭＳ Ｐ明朝"/>
      <family val="1"/>
      <charset val="128"/>
    </font>
    <font>
      <sz val="16"/>
      <name val="ＭＳ Ｐゴシック"/>
      <family val="3"/>
      <charset val="128"/>
    </font>
    <font>
      <sz val="12"/>
      <color indexed="81"/>
      <name val="メイリオ"/>
      <family val="3"/>
      <charset val="128"/>
    </font>
    <font>
      <sz val="11"/>
      <color indexed="10"/>
      <name val="ＭＳ 明朝"/>
      <family val="1"/>
      <charset val="128"/>
    </font>
    <font>
      <b/>
      <sz val="12"/>
      <name val="ＭＳ Ｐ明朝"/>
      <family val="1"/>
      <charset val="128"/>
    </font>
    <font>
      <sz val="14"/>
      <color indexed="81"/>
      <name val="メイリオ"/>
      <family val="3"/>
      <charset val="128"/>
    </font>
    <font>
      <vertAlign val="superscript"/>
      <sz val="12"/>
      <color indexed="8"/>
      <name val="ＭＳ Ｐ明朝"/>
      <family val="1"/>
      <charset val="128"/>
    </font>
    <font>
      <sz val="11"/>
      <color indexed="81"/>
      <name val="メイリオ"/>
      <family val="3"/>
      <charset val="128"/>
    </font>
    <font>
      <sz val="9"/>
      <name val="ＭＳ Ｐゴシック"/>
      <family val="3"/>
      <charset val="128"/>
    </font>
    <font>
      <b/>
      <i/>
      <sz val="14"/>
      <color indexed="10"/>
      <name val="ＭＳ 明朝"/>
      <family val="1"/>
      <charset val="128"/>
    </font>
    <font>
      <sz val="11"/>
      <color theme="1"/>
      <name val="ＭＳ Ｐゴシック"/>
      <family val="3"/>
      <charset val="128"/>
      <scheme val="minor"/>
    </font>
    <font>
      <u/>
      <sz val="11"/>
      <color theme="10"/>
      <name val="ＭＳ Ｐゴシック"/>
      <family val="3"/>
      <charset val="128"/>
      <scheme val="minor"/>
    </font>
    <font>
      <b/>
      <sz val="14"/>
      <color rgb="FFFF0000"/>
      <name val="ＭＳ 明朝"/>
      <family val="1"/>
      <charset val="128"/>
    </font>
    <font>
      <sz val="12"/>
      <name val="ＭＳ Ｐゴシック"/>
      <family val="3"/>
      <charset val="128"/>
      <scheme val="minor"/>
    </font>
    <font>
      <sz val="12"/>
      <color indexed="8"/>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4"/>
      <color theme="1"/>
      <name val="ＭＳ Ｐ明朝"/>
      <family val="1"/>
      <charset val="128"/>
    </font>
    <font>
      <sz val="11"/>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2"/>
      <color rgb="FFFF0000"/>
      <name val="ＭＳ Ｐ明朝"/>
      <family val="1"/>
      <charset val="128"/>
    </font>
    <font>
      <sz val="10"/>
      <color theme="1"/>
      <name val="ＭＳ Ｐ明朝"/>
      <family val="1"/>
      <charset val="128"/>
    </font>
    <font>
      <b/>
      <i/>
      <sz val="14"/>
      <color rgb="FF0000FF"/>
      <name val="ＭＳ 明朝"/>
      <family val="1"/>
      <charset val="128"/>
    </font>
    <font>
      <sz val="11"/>
      <color theme="1"/>
      <name val="ＭＳ 明朝"/>
      <family val="1"/>
      <charset val="128"/>
    </font>
    <font>
      <sz val="14"/>
      <color theme="1"/>
      <name val="ＭＳ 明朝"/>
      <family val="1"/>
      <charset val="128"/>
    </font>
    <font>
      <sz val="9"/>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9"/>
      <color rgb="FFFF0000"/>
      <name val="ＭＳ Ｐゴシック"/>
      <family val="3"/>
      <charset val="128"/>
    </font>
    <font>
      <sz val="9"/>
      <color rgb="FFFF0000"/>
      <name val="ＭＳ 明朝"/>
      <family val="1"/>
      <charset val="128"/>
    </font>
  </fonts>
  <fills count="14">
    <fill>
      <patternFill patternType="none"/>
    </fill>
    <fill>
      <patternFill patternType="gray125"/>
    </fill>
    <fill>
      <patternFill patternType="solid">
        <fgColor indexed="22"/>
        <bgColor indexed="64"/>
      </patternFill>
    </fill>
    <fill>
      <patternFill patternType="solid">
        <fgColor rgb="FFFFFF66"/>
        <bgColor indexed="64"/>
      </patternFill>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theme="3"/>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medium">
        <color theme="3"/>
      </right>
      <top style="thin">
        <color indexed="64"/>
      </top>
      <bottom style="medium">
        <color theme="3"/>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medium">
        <color theme="3"/>
      </left>
      <right style="thin">
        <color indexed="64"/>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medium">
        <color theme="3"/>
      </top>
      <bottom style="thin">
        <color theme="1"/>
      </bottom>
      <diagonal/>
    </border>
    <border>
      <left style="thin">
        <color theme="3"/>
      </left>
      <right/>
      <top/>
      <bottom/>
      <diagonal/>
    </border>
    <border>
      <left style="medium">
        <color theme="3"/>
      </left>
      <right style="medium">
        <color indexed="64"/>
      </right>
      <top style="medium">
        <color theme="3"/>
      </top>
      <bottom style="thin">
        <color indexed="64"/>
      </bottom>
      <diagonal/>
    </border>
    <border>
      <left style="medium">
        <color theme="3"/>
      </left>
      <right style="medium">
        <color theme="3"/>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thin">
        <color indexed="64"/>
      </top>
      <bottom style="medium">
        <color theme="3"/>
      </bottom>
      <diagonal/>
    </border>
    <border>
      <left style="medium">
        <color indexed="64"/>
      </left>
      <right style="medium">
        <color rgb="FFFF0000"/>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thin">
        <color indexed="64"/>
      </right>
      <top/>
      <bottom style="medium">
        <color theme="3"/>
      </bottom>
      <diagonal/>
    </border>
    <border>
      <left/>
      <right style="medium">
        <color theme="3"/>
      </right>
      <top style="medium">
        <color theme="3"/>
      </top>
      <bottom/>
      <diagonal/>
    </border>
    <border>
      <left/>
      <right style="medium">
        <color theme="3"/>
      </right>
      <top/>
      <bottom/>
      <diagonal/>
    </border>
    <border>
      <left/>
      <right style="medium">
        <color theme="3"/>
      </right>
      <top/>
      <bottom style="medium">
        <color theme="3"/>
      </bottom>
      <diagonal/>
    </border>
    <border>
      <left/>
      <right style="medium">
        <color indexed="64"/>
      </right>
      <top style="medium">
        <color rgb="FFFF0000"/>
      </top>
      <bottom style="medium">
        <color indexed="64"/>
      </bottom>
      <diagonal/>
    </border>
  </borders>
  <cellStyleXfs count="6">
    <xf numFmtId="0" fontId="0" fillId="0" borderId="0">
      <alignment vertical="center"/>
    </xf>
    <xf numFmtId="0" fontId="46" fillId="0" borderId="0" applyNumberFormat="0" applyFill="0" applyBorder="0" applyAlignment="0" applyProtection="0">
      <alignment vertical="center"/>
    </xf>
    <xf numFmtId="38" fontId="45" fillId="0" borderId="0" applyFont="0" applyFill="0" applyBorder="0" applyAlignment="0" applyProtection="0">
      <alignment vertical="center"/>
    </xf>
    <xf numFmtId="0" fontId="8" fillId="0" borderId="0">
      <alignment vertical="center"/>
    </xf>
    <xf numFmtId="0" fontId="8" fillId="0" borderId="0"/>
    <xf numFmtId="0" fontId="16" fillId="0" borderId="0"/>
  </cellStyleXfs>
  <cellXfs count="649">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7" fillId="0" borderId="0" xfId="0" applyFont="1">
      <alignment vertical="center"/>
    </xf>
    <xf numFmtId="0" fontId="9" fillId="0" borderId="0" xfId="0" applyFont="1">
      <alignment vertical="center"/>
    </xf>
    <xf numFmtId="0" fontId="46" fillId="0" borderId="0" xfId="1" applyAlignment="1" applyProtection="1">
      <alignment vertical="center"/>
    </xf>
    <xf numFmtId="0" fontId="13" fillId="0" borderId="0" xfId="0" applyFont="1">
      <alignment vertical="center"/>
    </xf>
    <xf numFmtId="49" fontId="14" fillId="0" borderId="0" xfId="3" applyNumberFormat="1" applyFont="1">
      <alignment vertical="center"/>
    </xf>
    <xf numFmtId="0" fontId="14" fillId="0" borderId="0" xfId="3" applyFont="1">
      <alignment vertical="center"/>
    </xf>
    <xf numFmtId="0" fontId="15" fillId="3" borderId="1" xfId="3" applyFont="1" applyFill="1" applyBorder="1" applyAlignment="1">
      <alignment horizontal="center" vertical="center"/>
    </xf>
    <xf numFmtId="49" fontId="15" fillId="0" borderId="0" xfId="3" applyNumberFormat="1" applyFont="1" applyAlignment="1">
      <alignment horizontal="left" vertical="center"/>
    </xf>
    <xf numFmtId="49" fontId="17" fillId="0" borderId="2" xfId="5" applyNumberFormat="1" applyFont="1" applyBorder="1" applyAlignment="1">
      <alignment horizontal="left" vertical="center" shrinkToFit="1"/>
    </xf>
    <xf numFmtId="0" fontId="18" fillId="0" borderId="3" xfId="5" applyFont="1" applyBorder="1" applyAlignment="1">
      <alignment horizontal="left" vertical="center" wrapText="1" shrinkToFit="1"/>
    </xf>
    <xf numFmtId="0" fontId="19" fillId="0" borderId="1" xfId="5" applyFont="1" applyBorder="1" applyAlignment="1">
      <alignment horizontal="left" vertical="center"/>
    </xf>
    <xf numFmtId="182" fontId="14" fillId="0" borderId="0" xfId="3" applyNumberFormat="1" applyFont="1">
      <alignment vertical="center"/>
    </xf>
    <xf numFmtId="49" fontId="20" fillId="0" borderId="4" xfId="5" applyNumberFormat="1" applyFont="1" applyBorder="1" applyAlignment="1">
      <alignment horizontal="left" vertical="center" shrinkToFit="1"/>
    </xf>
    <xf numFmtId="0" fontId="18" fillId="0" borderId="3" xfId="5" applyFont="1" applyBorder="1" applyAlignment="1">
      <alignment horizontal="left" vertical="center" wrapText="1"/>
    </xf>
    <xf numFmtId="0" fontId="19" fillId="0" borderId="1" xfId="5" applyFont="1" applyBorder="1" applyAlignment="1">
      <alignment horizontal="left" vertical="center" wrapText="1"/>
    </xf>
    <xf numFmtId="49" fontId="47" fillId="0" borderId="0" xfId="3" applyNumberFormat="1" applyFont="1">
      <alignment vertical="center"/>
    </xf>
    <xf numFmtId="0" fontId="4" fillId="4" borderId="5" xfId="0" applyFont="1" applyFill="1" applyBorder="1" applyAlignment="1"/>
    <xf numFmtId="0" fontId="4" fillId="4" borderId="6" xfId="0" applyFont="1" applyFill="1" applyBorder="1" applyAlignment="1"/>
    <xf numFmtId="49" fontId="48" fillId="0" borderId="0" xfId="3" applyNumberFormat="1" applyFont="1">
      <alignment vertical="center"/>
    </xf>
    <xf numFmtId="0" fontId="23" fillId="0" borderId="1" xfId="5" applyFont="1" applyBorder="1" applyAlignment="1">
      <alignment horizontal="left" vertical="center"/>
    </xf>
    <xf numFmtId="0" fontId="23" fillId="0" borderId="1" xfId="5" applyFont="1" applyBorder="1" applyAlignment="1">
      <alignment horizontal="left" vertical="center" wrapText="1"/>
    </xf>
    <xf numFmtId="0" fontId="49" fillId="5" borderId="1" xfId="5" applyFont="1" applyFill="1" applyBorder="1" applyAlignment="1">
      <alignment horizontal="left" vertical="center"/>
    </xf>
    <xf numFmtId="185" fontId="48" fillId="5" borderId="1" xfId="0" applyNumberFormat="1" applyFont="1" applyFill="1" applyBorder="1" applyAlignment="1">
      <alignment horizontal="right" vertical="center"/>
    </xf>
    <xf numFmtId="0" fontId="48" fillId="5" borderId="7" xfId="0" applyFont="1" applyFill="1" applyBorder="1">
      <alignment vertical="center"/>
    </xf>
    <xf numFmtId="0" fontId="49" fillId="5" borderId="1" xfId="5" applyFont="1" applyFill="1" applyBorder="1" applyAlignment="1">
      <alignment horizontal="left" vertical="center" wrapText="1"/>
    </xf>
    <xf numFmtId="0" fontId="48" fillId="5" borderId="7" xfId="0" applyFont="1" applyFill="1" applyBorder="1" applyAlignment="1">
      <alignment horizontal="left" vertical="center" wrapText="1"/>
    </xf>
    <xf numFmtId="184" fontId="48" fillId="5" borderId="1" xfId="0" applyNumberFormat="1" applyFont="1" applyFill="1" applyBorder="1" applyAlignment="1">
      <alignment horizontal="right" vertical="center"/>
    </xf>
    <xf numFmtId="0" fontId="48" fillId="5" borderId="8" xfId="0" applyFont="1" applyFill="1" applyBorder="1">
      <alignment vertical="center"/>
    </xf>
    <xf numFmtId="0" fontId="49" fillId="5" borderId="9" xfId="5" applyFont="1" applyFill="1" applyBorder="1" applyAlignment="1">
      <alignment horizontal="left" vertical="center" wrapText="1"/>
    </xf>
    <xf numFmtId="0" fontId="8" fillId="0" borderId="0" xfId="4"/>
    <xf numFmtId="0" fontId="29" fillId="0" borderId="0" xfId="4" applyFont="1"/>
    <xf numFmtId="0" fontId="8" fillId="6" borderId="6" xfId="4" applyFill="1" applyBorder="1" applyAlignment="1" applyProtection="1">
      <alignment horizontal="left"/>
      <protection locked="0"/>
    </xf>
    <xf numFmtId="0" fontId="8" fillId="6" borderId="10" xfId="4" applyFill="1" applyBorder="1" applyAlignment="1" applyProtection="1">
      <alignment horizontal="left"/>
      <protection locked="0"/>
    </xf>
    <xf numFmtId="0" fontId="8" fillId="6" borderId="11" xfId="4" applyFill="1" applyBorder="1" applyAlignment="1" applyProtection="1">
      <alignment horizontal="left"/>
      <protection locked="0"/>
    </xf>
    <xf numFmtId="0" fontId="8" fillId="6" borderId="5" xfId="4" applyFill="1" applyBorder="1" applyAlignment="1" applyProtection="1">
      <alignment horizontal="left"/>
      <protection locked="0"/>
    </xf>
    <xf numFmtId="0" fontId="8" fillId="6" borderId="0" xfId="4" applyFill="1" applyAlignment="1" applyProtection="1">
      <alignment horizontal="left"/>
      <protection locked="0"/>
    </xf>
    <xf numFmtId="0" fontId="8" fillId="6" borderId="12" xfId="4" applyFill="1" applyBorder="1" applyAlignment="1" applyProtection="1">
      <alignment horizontal="left"/>
      <protection locked="0"/>
    </xf>
    <xf numFmtId="0" fontId="8" fillId="6" borderId="0" xfId="4" applyFill="1" applyAlignment="1" applyProtection="1">
      <alignment horizontal="left" vertical="top"/>
      <protection locked="0"/>
    </xf>
    <xf numFmtId="0" fontId="8" fillId="6" borderId="13" xfId="4" applyFill="1" applyBorder="1" applyAlignment="1" applyProtection="1">
      <alignment horizontal="left"/>
      <protection locked="0"/>
    </xf>
    <xf numFmtId="0" fontId="8" fillId="6" borderId="14" xfId="4" applyFill="1" applyBorder="1" applyAlignment="1" applyProtection="1">
      <alignment horizontal="left"/>
      <protection locked="0"/>
    </xf>
    <xf numFmtId="0" fontId="8" fillId="6" borderId="15" xfId="4" applyFill="1" applyBorder="1" applyAlignment="1" applyProtection="1">
      <alignment horizontal="left"/>
      <protection locked="0"/>
    </xf>
    <xf numFmtId="0" fontId="33" fillId="0" borderId="0" xfId="5" applyFont="1" applyAlignment="1">
      <alignment vertical="center" shrinkToFit="1"/>
    </xf>
    <xf numFmtId="0" fontId="23" fillId="0" borderId="0" xfId="5" applyFont="1" applyAlignment="1">
      <alignment horizontal="center" vertical="center" shrinkToFit="1"/>
    </xf>
    <xf numFmtId="180" fontId="22" fillId="6" borderId="16" xfId="0" applyNumberFormat="1" applyFont="1" applyFill="1" applyBorder="1" applyProtection="1">
      <alignment vertical="center"/>
      <protection locked="0"/>
    </xf>
    <xf numFmtId="180" fontId="22" fillId="6" borderId="1" xfId="0" applyNumberFormat="1" applyFont="1" applyFill="1" applyBorder="1" applyProtection="1">
      <alignment vertical="center"/>
      <protection locked="0"/>
    </xf>
    <xf numFmtId="180" fontId="22" fillId="6" borderId="6" xfId="0" applyNumberFormat="1" applyFont="1" applyFill="1" applyBorder="1" applyProtection="1">
      <alignment vertical="center"/>
      <protection locked="0"/>
    </xf>
    <xf numFmtId="181" fontId="29" fillId="6" borderId="89" xfId="4" applyNumberFormat="1" applyFont="1" applyFill="1" applyBorder="1" applyAlignment="1" applyProtection="1">
      <alignment horizontal="right"/>
      <protection locked="0"/>
    </xf>
    <xf numFmtId="181" fontId="29" fillId="6" borderId="1" xfId="4" applyNumberFormat="1" applyFont="1" applyFill="1" applyBorder="1" applyAlignment="1" applyProtection="1">
      <alignment horizontal="right"/>
      <protection locked="0"/>
    </xf>
    <xf numFmtId="181" fontId="29" fillId="6" borderId="90" xfId="4" applyNumberFormat="1" applyFont="1" applyFill="1" applyBorder="1" applyAlignment="1" applyProtection="1">
      <alignment horizontal="right"/>
      <protection locked="0"/>
    </xf>
    <xf numFmtId="181" fontId="29" fillId="6" borderId="91" xfId="4" applyNumberFormat="1" applyFont="1" applyFill="1" applyBorder="1" applyAlignment="1" applyProtection="1">
      <alignment horizontal="right"/>
      <protection locked="0"/>
    </xf>
    <xf numFmtId="181" fontId="29" fillId="6" borderId="92" xfId="4" applyNumberFormat="1" applyFont="1" applyFill="1" applyBorder="1" applyAlignment="1" applyProtection="1">
      <alignment horizontal="right"/>
      <protection locked="0"/>
    </xf>
    <xf numFmtId="181" fontId="29" fillId="6" borderId="93" xfId="4" applyNumberFormat="1" applyFont="1" applyFill="1" applyBorder="1" applyAlignment="1" applyProtection="1">
      <alignment horizontal="right"/>
      <protection locked="0"/>
    </xf>
    <xf numFmtId="0" fontId="27" fillId="6" borderId="94" xfId="4" applyFont="1" applyFill="1" applyBorder="1" applyProtection="1">
      <protection locked="0"/>
    </xf>
    <xf numFmtId="0" fontId="27" fillId="6" borderId="95" xfId="4" applyFont="1" applyFill="1" applyBorder="1" applyProtection="1">
      <protection locked="0"/>
    </xf>
    <xf numFmtId="0" fontId="27" fillId="6" borderId="96" xfId="4" applyFont="1" applyFill="1" applyBorder="1" applyProtection="1">
      <protection locked="0"/>
    </xf>
    <xf numFmtId="0" fontId="29" fillId="6" borderId="89" xfId="4" applyFont="1" applyFill="1" applyBorder="1" applyAlignment="1" applyProtection="1">
      <alignment horizontal="right"/>
      <protection locked="0"/>
    </xf>
    <xf numFmtId="0" fontId="29" fillId="6" borderId="1" xfId="4" applyFont="1" applyFill="1" applyBorder="1" applyAlignment="1" applyProtection="1">
      <alignment horizontal="right"/>
      <protection locked="0"/>
    </xf>
    <xf numFmtId="0" fontId="29" fillId="6" borderId="90" xfId="4" applyFont="1" applyFill="1" applyBorder="1" applyAlignment="1" applyProtection="1">
      <alignment horizontal="right"/>
      <protection locked="0"/>
    </xf>
    <xf numFmtId="0" fontId="29" fillId="6" borderId="1" xfId="4" applyFont="1" applyFill="1" applyBorder="1" applyAlignment="1" applyProtection="1">
      <alignment horizontal="right" shrinkToFit="1"/>
      <protection locked="0"/>
    </xf>
    <xf numFmtId="0" fontId="4" fillId="7" borderId="17" xfId="0" applyFont="1" applyFill="1" applyBorder="1" applyAlignment="1" applyProtection="1">
      <alignment horizontal="center" vertical="center"/>
      <protection locked="0"/>
    </xf>
    <xf numFmtId="0" fontId="4" fillId="0" borderId="0" xfId="0" applyFont="1" applyAlignment="1">
      <alignment horizontal="center" vertical="center"/>
    </xf>
    <xf numFmtId="0" fontId="30" fillId="0" borderId="0" xfId="0" applyFont="1">
      <alignment vertical="center"/>
    </xf>
    <xf numFmtId="0" fontId="22" fillId="0" borderId="0" xfId="0" applyFont="1">
      <alignment vertical="center"/>
    </xf>
    <xf numFmtId="0" fontId="11" fillId="0" borderId="0" xfId="0" applyFont="1">
      <alignment vertic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50"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0" fillId="0" borderId="1" xfId="0" applyBorder="1">
      <alignment vertical="center"/>
    </xf>
    <xf numFmtId="0" fontId="22" fillId="0" borderId="1" xfId="0" applyFont="1" applyBorder="1" applyAlignment="1">
      <alignment horizontal="left" vertical="center" wrapText="1"/>
    </xf>
    <xf numFmtId="38" fontId="22" fillId="8" borderId="21" xfId="2" applyFont="1" applyFill="1" applyBorder="1" applyAlignment="1" applyProtection="1">
      <alignment vertical="center" shrinkToFit="1"/>
    </xf>
    <xf numFmtId="0" fontId="22" fillId="0" borderId="1" xfId="0" applyFont="1" applyBorder="1">
      <alignment vertical="center"/>
    </xf>
    <xf numFmtId="0" fontId="22" fillId="8" borderId="2" xfId="0" applyFont="1" applyFill="1" applyBorder="1" applyAlignment="1">
      <alignment horizontal="left" vertical="center"/>
    </xf>
    <xf numFmtId="176" fontId="22" fillId="8" borderId="2" xfId="0" applyNumberFormat="1" applyFont="1" applyFill="1" applyBorder="1" applyAlignment="1">
      <alignment horizontal="right" vertical="center"/>
    </xf>
    <xf numFmtId="178" fontId="22" fillId="8" borderId="2" xfId="0" applyNumberFormat="1" applyFont="1" applyFill="1" applyBorder="1" applyAlignment="1">
      <alignment horizontal="right" vertical="center"/>
    </xf>
    <xf numFmtId="38" fontId="22" fillId="8" borderId="22" xfId="2" applyFont="1" applyFill="1" applyBorder="1" applyAlignment="1" applyProtection="1">
      <alignment vertical="center" shrinkToFit="1"/>
    </xf>
    <xf numFmtId="0" fontId="30" fillId="0" borderId="0" xfId="0" applyFont="1" applyAlignment="1">
      <alignment horizontal="left" vertical="center"/>
    </xf>
    <xf numFmtId="0" fontId="11" fillId="0" borderId="0" xfId="0" applyFont="1" applyAlignment="1">
      <alignment horizontal="center" vertical="center" wrapText="1"/>
    </xf>
    <xf numFmtId="38" fontId="22" fillId="0" borderId="0" xfId="2" applyFont="1" applyFill="1" applyBorder="1" applyAlignment="1" applyProtection="1">
      <alignment vertical="center" shrinkToFit="1"/>
    </xf>
    <xf numFmtId="38" fontId="11" fillId="0" borderId="0" xfId="2" applyFont="1" applyFill="1" applyBorder="1" applyAlignment="1" applyProtection="1">
      <alignment vertical="center" shrinkToFit="1"/>
    </xf>
    <xf numFmtId="0" fontId="22" fillId="0" borderId="0" xfId="0" applyFont="1" applyAlignment="1">
      <alignment horizontal="left" vertical="center" wrapText="1"/>
    </xf>
    <xf numFmtId="0" fontId="27" fillId="0" borderId="0" xfId="0" applyFont="1">
      <alignment vertical="center"/>
    </xf>
    <xf numFmtId="0" fontId="51" fillId="0" borderId="0" xfId="0" applyFont="1">
      <alignment vertical="center"/>
    </xf>
    <xf numFmtId="0" fontId="29" fillId="0" borderId="23"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52" fillId="0" borderId="24" xfId="0" applyFont="1" applyBorder="1" applyAlignment="1">
      <alignment horizontal="center" vertical="center"/>
    </xf>
    <xf numFmtId="0" fontId="30" fillId="0" borderId="25" xfId="0" applyFont="1" applyBorder="1" applyAlignment="1">
      <alignment vertical="center" shrinkToFit="1"/>
    </xf>
    <xf numFmtId="0" fontId="52" fillId="0" borderId="26" xfId="0" applyFont="1" applyBorder="1" applyAlignment="1">
      <alignment horizontal="left" vertical="center"/>
    </xf>
    <xf numFmtId="0" fontId="30" fillId="0" borderId="1" xfId="0" applyFont="1" applyBorder="1" applyAlignment="1">
      <alignment vertical="center" shrinkToFit="1"/>
    </xf>
    <xf numFmtId="0" fontId="52" fillId="0" borderId="27" xfId="0" applyFont="1" applyBorder="1" applyAlignment="1">
      <alignment horizontal="left" vertical="center"/>
    </xf>
    <xf numFmtId="0" fontId="30" fillId="0" borderId="27" xfId="0" applyFont="1" applyBorder="1" applyAlignment="1">
      <alignment horizontal="left" vertical="center"/>
    </xf>
    <xf numFmtId="0" fontId="52" fillId="0" borderId="28" xfId="0" applyFont="1" applyBorder="1" applyAlignment="1">
      <alignment horizontal="left" vertical="center"/>
    </xf>
    <xf numFmtId="180" fontId="22" fillId="8" borderId="6" xfId="2" applyNumberFormat="1" applyFont="1" applyFill="1" applyBorder="1" applyAlignment="1" applyProtection="1">
      <alignment vertical="center" shrinkToFit="1"/>
    </xf>
    <xf numFmtId="0" fontId="30" fillId="0" borderId="6" xfId="0" applyFont="1" applyBorder="1" applyAlignment="1">
      <alignment vertical="center" shrinkToFit="1"/>
    </xf>
    <xf numFmtId="38" fontId="22" fillId="4" borderId="29" xfId="2" applyFont="1" applyFill="1" applyBorder="1" applyAlignment="1" applyProtection="1">
      <alignment horizontal="left" vertical="center" shrinkToFit="1"/>
    </xf>
    <xf numFmtId="0" fontId="30" fillId="0" borderId="16" xfId="0" applyFont="1" applyBorder="1" applyAlignment="1">
      <alignment vertical="center" shrinkToFit="1"/>
    </xf>
    <xf numFmtId="0" fontId="30" fillId="0" borderId="2" xfId="0" applyFont="1" applyBorder="1" applyAlignment="1">
      <alignment vertical="center" shrinkToFit="1"/>
    </xf>
    <xf numFmtId="180" fontId="22" fillId="8" borderId="30" xfId="2" applyNumberFormat="1" applyFont="1" applyFill="1" applyBorder="1" applyAlignment="1" applyProtection="1">
      <alignment vertical="center" shrinkToFit="1"/>
    </xf>
    <xf numFmtId="0" fontId="30" fillId="0" borderId="30" xfId="0" applyFont="1" applyBorder="1" applyAlignment="1">
      <alignment vertical="center" shrinkToFit="1"/>
    </xf>
    <xf numFmtId="38" fontId="22" fillId="4" borderId="31" xfId="2" applyFont="1" applyFill="1" applyBorder="1" applyAlignment="1" applyProtection="1">
      <alignment vertical="center" shrinkToFit="1"/>
    </xf>
    <xf numFmtId="38" fontId="22" fillId="8" borderId="32" xfId="2" applyFont="1" applyFill="1" applyBorder="1" applyAlignment="1" applyProtection="1">
      <alignment vertical="center" shrinkToFit="1"/>
    </xf>
    <xf numFmtId="0" fontId="30" fillId="0" borderId="24" xfId="0" applyFont="1" applyBorder="1" applyAlignment="1">
      <alignment vertical="center" shrinkToFit="1"/>
    </xf>
    <xf numFmtId="38" fontId="22" fillId="4" borderId="0" xfId="2" applyFont="1" applyFill="1" applyBorder="1" applyAlignment="1" applyProtection="1">
      <alignment horizontal="center" vertical="center" shrinkToFit="1"/>
    </xf>
    <xf numFmtId="38" fontId="22" fillId="4" borderId="0" xfId="2" applyFont="1" applyFill="1" applyBorder="1" applyAlignment="1" applyProtection="1">
      <alignment vertical="center" shrinkToFit="1"/>
    </xf>
    <xf numFmtId="38" fontId="22" fillId="8" borderId="33" xfId="2" applyFont="1" applyFill="1" applyBorder="1" applyAlignment="1" applyProtection="1">
      <alignment vertical="center" shrinkToFit="1"/>
    </xf>
    <xf numFmtId="0" fontId="30" fillId="0" borderId="34" xfId="0" applyFont="1" applyBorder="1" applyAlignment="1">
      <alignment vertical="center" shrinkToFit="1"/>
    </xf>
    <xf numFmtId="0" fontId="30" fillId="0" borderId="0" xfId="0" applyFont="1" applyAlignment="1">
      <alignment horizontal="center" vertical="center" wrapText="1"/>
    </xf>
    <xf numFmtId="0" fontId="30" fillId="0" borderId="0" xfId="0" applyFont="1" applyAlignment="1">
      <alignment vertical="center" shrinkToFit="1"/>
    </xf>
    <xf numFmtId="0" fontId="8" fillId="0" borderId="0" xfId="0" applyFont="1">
      <alignment vertical="center"/>
    </xf>
    <xf numFmtId="0" fontId="53" fillId="0" borderId="0" xfId="1" applyFont="1" applyProtection="1">
      <alignment vertical="center"/>
    </xf>
    <xf numFmtId="0" fontId="22" fillId="0" borderId="1" xfId="0" applyFont="1" applyBorder="1" applyAlignment="1">
      <alignment horizontal="right" vertical="center" wrapText="1"/>
    </xf>
    <xf numFmtId="189" fontId="22" fillId="8" borderId="1" xfId="2" applyNumberFormat="1" applyFont="1" applyFill="1" applyBorder="1" applyProtection="1">
      <alignment vertical="center"/>
    </xf>
    <xf numFmtId="0" fontId="22" fillId="0" borderId="1" xfId="0" applyFont="1" applyBorder="1" applyAlignment="1">
      <alignment horizontal="right" vertical="center"/>
    </xf>
    <xf numFmtId="0" fontId="54" fillId="0" borderId="1" xfId="0" applyFont="1" applyBorder="1" applyAlignment="1">
      <alignment horizontal="left" vertical="center" wrapText="1"/>
    </xf>
    <xf numFmtId="0" fontId="54" fillId="0" borderId="1" xfId="0" applyFont="1" applyBorder="1">
      <alignment vertical="center"/>
    </xf>
    <xf numFmtId="0" fontId="12" fillId="0" borderId="1" xfId="0" applyFont="1" applyBorder="1">
      <alignment vertical="center"/>
    </xf>
    <xf numFmtId="0" fontId="12" fillId="0" borderId="1" xfId="0" applyFont="1" applyBorder="1" applyAlignment="1">
      <alignment vertical="center" wrapText="1"/>
    </xf>
    <xf numFmtId="0" fontId="26" fillId="0" borderId="1" xfId="0" applyFont="1" applyBorder="1" applyAlignment="1">
      <alignment vertical="center" wrapText="1"/>
    </xf>
    <xf numFmtId="0" fontId="30" fillId="7" borderId="22" xfId="0" applyFont="1" applyFill="1" applyBorder="1" applyAlignment="1" applyProtection="1">
      <alignment horizontal="center" vertical="center"/>
      <protection locked="0"/>
    </xf>
    <xf numFmtId="181" fontId="23" fillId="6" borderId="10" xfId="5" applyNumberFormat="1" applyFont="1" applyFill="1" applyBorder="1" applyAlignment="1" applyProtection="1">
      <alignment horizontal="right" vertical="center" shrinkToFit="1"/>
      <protection locked="0"/>
    </xf>
    <xf numFmtId="181" fontId="23" fillId="6" borderId="11" xfId="5" applyNumberFormat="1" applyFont="1" applyFill="1" applyBorder="1" applyAlignment="1" applyProtection="1">
      <alignment horizontal="right" vertical="center" shrinkToFit="1"/>
      <protection locked="0"/>
    </xf>
    <xf numFmtId="0" fontId="29" fillId="6" borderId="94" xfId="4" applyFont="1" applyFill="1" applyBorder="1" applyAlignment="1" applyProtection="1">
      <alignment horizontal="left" vertical="center" shrinkToFit="1"/>
      <protection locked="0"/>
    </xf>
    <xf numFmtId="0" fontId="29" fillId="6" borderId="97" xfId="4" applyFont="1" applyFill="1" applyBorder="1" applyAlignment="1" applyProtection="1">
      <alignment horizontal="left" vertical="center" shrinkToFit="1"/>
      <protection locked="0"/>
    </xf>
    <xf numFmtId="0" fontId="29" fillId="6" borderId="98" xfId="4" applyFont="1" applyFill="1" applyBorder="1" applyAlignment="1" applyProtection="1">
      <alignment horizontal="left" vertical="center" shrinkToFit="1"/>
      <protection locked="0"/>
    </xf>
    <xf numFmtId="31" fontId="29" fillId="6" borderId="89" xfId="4" applyNumberFormat="1" applyFont="1" applyFill="1" applyBorder="1" applyAlignment="1" applyProtection="1">
      <alignment horizontal="right" shrinkToFit="1"/>
      <protection locked="0"/>
    </xf>
    <xf numFmtId="0" fontId="29" fillId="6" borderId="91" xfId="4" applyFont="1" applyFill="1" applyBorder="1" applyAlignment="1" applyProtection="1">
      <alignment horizontal="right"/>
      <protection locked="0"/>
    </xf>
    <xf numFmtId="31" fontId="29" fillId="6" borderId="1" xfId="4" applyNumberFormat="1" applyFont="1" applyFill="1" applyBorder="1" applyAlignment="1" applyProtection="1">
      <alignment horizontal="right" shrinkToFit="1"/>
      <protection locked="0"/>
    </xf>
    <xf numFmtId="0" fontId="29" fillId="6" borderId="92" xfId="4" applyFont="1" applyFill="1" applyBorder="1" applyAlignment="1" applyProtection="1">
      <alignment horizontal="right"/>
      <protection locked="0"/>
    </xf>
    <xf numFmtId="0" fontId="29" fillId="6" borderId="90" xfId="4" applyFont="1" applyFill="1" applyBorder="1" applyAlignment="1" applyProtection="1">
      <alignment horizontal="right" shrinkToFit="1"/>
      <protection locked="0"/>
    </xf>
    <xf numFmtId="0" fontId="29" fillId="6" borderId="93" xfId="4" applyFont="1" applyFill="1" applyBorder="1" applyAlignment="1" applyProtection="1">
      <alignment horizontal="right"/>
      <protection locked="0"/>
    </xf>
    <xf numFmtId="0" fontId="29" fillId="6" borderId="94" xfId="4" applyFont="1" applyFill="1" applyBorder="1" applyAlignment="1" applyProtection="1">
      <alignment shrinkToFit="1"/>
      <protection locked="0"/>
    </xf>
    <xf numFmtId="0" fontId="29" fillId="6" borderId="97" xfId="4" applyFont="1" applyFill="1" applyBorder="1" applyAlignment="1" applyProtection="1">
      <alignment shrinkToFit="1"/>
      <protection locked="0"/>
    </xf>
    <xf numFmtId="0" fontId="29" fillId="6" borderId="98" xfId="4" applyFont="1" applyFill="1" applyBorder="1" applyAlignment="1" applyProtection="1">
      <alignment shrinkToFit="1"/>
      <protection locked="0"/>
    </xf>
    <xf numFmtId="0" fontId="29" fillId="6" borderId="35" xfId="4" applyFont="1" applyFill="1" applyBorder="1" applyAlignment="1" applyProtection="1">
      <alignment shrinkToFit="1"/>
      <protection locked="0"/>
    </xf>
    <xf numFmtId="0" fontId="29" fillId="6" borderId="25" xfId="4" applyFont="1" applyFill="1" applyBorder="1" applyAlignment="1" applyProtection="1">
      <alignment shrinkToFit="1"/>
      <protection locked="0"/>
    </xf>
    <xf numFmtId="0" fontId="29" fillId="6" borderId="7" xfId="4" applyFont="1" applyFill="1" applyBorder="1" applyAlignment="1" applyProtection="1">
      <alignment shrinkToFit="1"/>
      <protection locked="0"/>
    </xf>
    <xf numFmtId="0" fontId="29" fillId="6" borderId="1" xfId="4" applyFont="1" applyFill="1" applyBorder="1" applyAlignment="1" applyProtection="1">
      <alignment shrinkToFit="1"/>
      <protection locked="0"/>
    </xf>
    <xf numFmtId="0" fontId="29" fillId="6" borderId="36" xfId="4" applyFont="1" applyFill="1" applyBorder="1" applyAlignment="1" applyProtection="1">
      <alignment shrinkToFit="1"/>
      <protection locked="0"/>
    </xf>
    <xf numFmtId="0" fontId="29" fillId="6" borderId="9" xfId="4" applyFont="1" applyFill="1" applyBorder="1" applyAlignment="1" applyProtection="1">
      <alignment shrinkToFit="1"/>
      <protection locked="0"/>
    </xf>
    <xf numFmtId="10" fontId="29" fillId="6" borderId="25" xfId="4" applyNumberFormat="1" applyFont="1" applyFill="1" applyBorder="1" applyProtection="1">
      <protection locked="0"/>
    </xf>
    <xf numFmtId="9" fontId="29" fillId="6" borderId="1" xfId="4" applyNumberFormat="1" applyFont="1" applyFill="1" applyBorder="1" applyProtection="1">
      <protection locked="0"/>
    </xf>
    <xf numFmtId="9" fontId="29" fillId="6" borderId="9" xfId="4" applyNumberFormat="1" applyFont="1" applyFill="1" applyBorder="1" applyProtection="1">
      <protection locked="0"/>
    </xf>
    <xf numFmtId="0" fontId="8" fillId="6" borderId="35" xfId="4" applyFill="1" applyBorder="1" applyAlignment="1" applyProtection="1">
      <alignment shrinkToFit="1"/>
      <protection locked="0"/>
    </xf>
    <xf numFmtId="0" fontId="8" fillId="6" borderId="25" xfId="4" applyFill="1" applyBorder="1" applyAlignment="1" applyProtection="1">
      <alignment shrinkToFit="1"/>
      <protection locked="0"/>
    </xf>
    <xf numFmtId="0" fontId="8" fillId="6" borderId="7" xfId="4" applyFill="1" applyBorder="1" applyAlignment="1" applyProtection="1">
      <alignment shrinkToFit="1"/>
      <protection locked="0"/>
    </xf>
    <xf numFmtId="0" fontId="8" fillId="6" borderId="1" xfId="4" applyFill="1" applyBorder="1" applyAlignment="1" applyProtection="1">
      <alignment shrinkToFit="1"/>
      <protection locked="0"/>
    </xf>
    <xf numFmtId="0" fontId="8" fillId="6" borderId="8" xfId="4" applyFill="1" applyBorder="1" applyAlignment="1" applyProtection="1">
      <alignment shrinkToFit="1"/>
      <protection locked="0"/>
    </xf>
    <xf numFmtId="0" fontId="8" fillId="6" borderId="9" xfId="4" applyFill="1" applyBorder="1" applyAlignment="1" applyProtection="1">
      <alignment shrinkToFit="1"/>
      <protection locked="0"/>
    </xf>
    <xf numFmtId="181" fontId="8" fillId="6" borderId="26" xfId="4" applyNumberFormat="1" applyFill="1" applyBorder="1" applyProtection="1">
      <protection locked="0"/>
    </xf>
    <xf numFmtId="181" fontId="8" fillId="6" borderId="27" xfId="4" applyNumberFormat="1" applyFill="1" applyBorder="1" applyProtection="1">
      <protection locked="0"/>
    </xf>
    <xf numFmtId="181" fontId="8" fillId="6" borderId="37" xfId="4" applyNumberFormat="1" applyFill="1" applyBorder="1" applyProtection="1">
      <protection locked="0"/>
    </xf>
    <xf numFmtId="0" fontId="36" fillId="0" borderId="0" xfId="4" applyFont="1"/>
    <xf numFmtId="0" fontId="27" fillId="0" borderId="0" xfId="4" applyFont="1"/>
    <xf numFmtId="0" fontId="29"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1" xfId="4" applyFont="1" applyBorder="1" applyAlignment="1">
      <alignment shrinkToFit="1"/>
    </xf>
    <xf numFmtId="31" fontId="29" fillId="0" borderId="1" xfId="4" applyNumberFormat="1" applyFont="1" applyBorder="1" applyAlignment="1">
      <alignment shrinkToFit="1"/>
    </xf>
    <xf numFmtId="181" fontId="29" fillId="0" borderId="1" xfId="4" applyNumberFormat="1" applyFont="1" applyBorder="1"/>
    <xf numFmtId="181" fontId="29" fillId="0" borderId="1" xfId="4" applyNumberFormat="1" applyFont="1" applyBorder="1" applyAlignment="1">
      <alignment horizontal="right"/>
    </xf>
    <xf numFmtId="0" fontId="29" fillId="0" borderId="1" xfId="4" applyFont="1" applyBorder="1" applyAlignment="1">
      <alignment horizontal="right"/>
    </xf>
    <xf numFmtId="0" fontId="29" fillId="0" borderId="1" xfId="4" applyFont="1" applyBorder="1" applyAlignment="1">
      <alignment horizontal="center" vertical="center"/>
    </xf>
    <xf numFmtId="0" fontId="29" fillId="0" borderId="2" xfId="4" applyFont="1" applyBorder="1" applyAlignment="1">
      <alignment shrinkToFit="1"/>
    </xf>
    <xf numFmtId="31" fontId="29" fillId="0" borderId="2" xfId="4" applyNumberFormat="1" applyFont="1" applyBorder="1" applyAlignment="1">
      <alignment shrinkToFit="1"/>
    </xf>
    <xf numFmtId="181" fontId="29" fillId="0" borderId="2" xfId="4" applyNumberFormat="1" applyFont="1" applyBorder="1"/>
    <xf numFmtId="181" fontId="29" fillId="0" borderId="2" xfId="4" applyNumberFormat="1" applyFont="1" applyBorder="1" applyAlignment="1">
      <alignment horizontal="right"/>
    </xf>
    <xf numFmtId="0" fontId="29" fillId="0" borderId="2" xfId="4" applyFont="1" applyBorder="1" applyAlignment="1">
      <alignment horizontal="right"/>
    </xf>
    <xf numFmtId="0" fontId="55" fillId="0" borderId="5" xfId="4" applyFont="1" applyBorder="1"/>
    <xf numFmtId="0" fontId="29" fillId="0" borderId="21" xfId="4" applyFont="1" applyBorder="1" applyAlignment="1">
      <alignment horizontal="center" vertical="center"/>
    </xf>
    <xf numFmtId="181" fontId="29" fillId="9" borderId="16" xfId="4" applyNumberFormat="1" applyFont="1" applyFill="1" applyBorder="1"/>
    <xf numFmtId="181" fontId="29" fillId="9" borderId="16" xfId="4" applyNumberFormat="1" applyFont="1" applyFill="1" applyBorder="1" applyAlignment="1">
      <alignment horizontal="right"/>
    </xf>
    <xf numFmtId="181" fontId="29" fillId="10" borderId="16" xfId="4" applyNumberFormat="1" applyFont="1" applyFill="1" applyBorder="1" applyAlignment="1">
      <alignment horizontal="right"/>
    </xf>
    <xf numFmtId="181" fontId="29" fillId="9" borderId="99" xfId="4" applyNumberFormat="1" applyFont="1" applyFill="1" applyBorder="1" applyAlignment="1">
      <alignment horizontal="right"/>
    </xf>
    <xf numFmtId="181" fontId="29" fillId="0" borderId="100" xfId="4" applyNumberFormat="1" applyFont="1" applyBorder="1" applyAlignment="1">
      <alignment horizontal="right"/>
    </xf>
    <xf numFmtId="0" fontId="8" fillId="0" borderId="5" xfId="4" applyBorder="1"/>
    <xf numFmtId="0" fontId="29" fillId="0" borderId="2" xfId="4" applyFont="1" applyBorder="1"/>
    <xf numFmtId="0" fontId="56" fillId="0" borderId="5" xfId="4" applyFont="1" applyBorder="1"/>
    <xf numFmtId="0" fontId="29" fillId="0" borderId="13" xfId="4" applyFont="1" applyBorder="1" applyAlignment="1">
      <alignment horizontal="center" vertical="center"/>
    </xf>
    <xf numFmtId="0" fontId="29" fillId="9" borderId="16" xfId="4" applyFont="1" applyFill="1" applyBorder="1"/>
    <xf numFmtId="181" fontId="8" fillId="0" borderId="5" xfId="4" applyNumberFormat="1" applyBorder="1"/>
    <xf numFmtId="0" fontId="29" fillId="0" borderId="4" xfId="4" applyFont="1" applyBorder="1" applyAlignment="1">
      <alignment shrinkToFit="1"/>
    </xf>
    <xf numFmtId="181" fontId="29" fillId="0" borderId="4" xfId="4" applyNumberFormat="1" applyFont="1" applyBorder="1" applyAlignment="1">
      <alignment vertical="center" wrapText="1"/>
    </xf>
    <xf numFmtId="9" fontId="29" fillId="0" borderId="2" xfId="4" applyNumberFormat="1" applyFont="1" applyBorder="1" applyAlignment="1">
      <alignment horizontal="right"/>
    </xf>
    <xf numFmtId="181" fontId="29" fillId="11" borderId="2" xfId="4" applyNumberFormat="1" applyFont="1" applyFill="1" applyBorder="1"/>
    <xf numFmtId="181" fontId="29" fillId="11" borderId="38" xfId="4" applyNumberFormat="1" applyFont="1" applyFill="1" applyBorder="1"/>
    <xf numFmtId="181" fontId="29" fillId="11" borderId="39" xfId="4" applyNumberFormat="1" applyFont="1" applyFill="1" applyBorder="1"/>
    <xf numFmtId="181" fontId="29" fillId="11" borderId="40" xfId="4" applyNumberFormat="1" applyFont="1" applyFill="1" applyBorder="1"/>
    <xf numFmtId="181" fontId="29" fillId="10" borderId="16" xfId="4" applyNumberFormat="1" applyFont="1" applyFill="1" applyBorder="1"/>
    <xf numFmtId="0" fontId="29" fillId="0" borderId="2" xfId="4" applyFont="1" applyBorder="1" applyAlignment="1">
      <alignment vertical="center"/>
    </xf>
    <xf numFmtId="0" fontId="28" fillId="0" borderId="1" xfId="4" applyFont="1" applyBorder="1" applyAlignment="1">
      <alignment vertical="center" wrapText="1"/>
    </xf>
    <xf numFmtId="0" fontId="29" fillId="0" borderId="0" xfId="4" applyFont="1" applyAlignment="1">
      <alignment horizontal="center" vertical="center" wrapText="1"/>
    </xf>
    <xf numFmtId="0" fontId="29" fillId="4" borderId="0" xfId="4" applyFont="1" applyFill="1"/>
    <xf numFmtId="0" fontId="56" fillId="0" borderId="0" xfId="4" applyFont="1"/>
    <xf numFmtId="0" fontId="8" fillId="4" borderId="0" xfId="4" applyFill="1"/>
    <xf numFmtId="0" fontId="27" fillId="0" borderId="5" xfId="4" applyFont="1" applyBorder="1"/>
    <xf numFmtId="0" fontId="29" fillId="0" borderId="0" xfId="4" applyFont="1" applyAlignment="1">
      <alignment horizontal="center" vertical="center"/>
    </xf>
    <xf numFmtId="9" fontId="36" fillId="0" borderId="0" xfId="4" applyNumberFormat="1" applyFont="1"/>
    <xf numFmtId="0" fontId="29" fillId="0" borderId="0" xfId="4" applyFont="1" applyAlignment="1">
      <alignment horizontal="left" vertical="center"/>
    </xf>
    <xf numFmtId="0" fontId="8" fillId="0" borderId="41" xfId="4" applyBorder="1" applyAlignment="1">
      <alignment horizontal="center" vertical="center"/>
    </xf>
    <xf numFmtId="0" fontId="8" fillId="0" borderId="42" xfId="4" applyBorder="1" applyAlignment="1">
      <alignment horizontal="center" vertical="center" shrinkToFit="1"/>
    </xf>
    <xf numFmtId="180" fontId="36" fillId="9" borderId="24" xfId="4" applyNumberFormat="1" applyFont="1" applyFill="1" applyBorder="1"/>
    <xf numFmtId="180" fontId="36" fillId="9" borderId="43" xfId="4" applyNumberFormat="1" applyFont="1" applyFill="1" applyBorder="1"/>
    <xf numFmtId="180" fontId="29" fillId="9" borderId="20" xfId="4" applyNumberFormat="1" applyFont="1" applyFill="1" applyBorder="1" applyAlignment="1">
      <alignment vertical="center"/>
    </xf>
    <xf numFmtId="190" fontId="36" fillId="9" borderId="43" xfId="4" applyNumberFormat="1" applyFont="1" applyFill="1" applyBorder="1"/>
    <xf numFmtId="0" fontId="29" fillId="0" borderId="0" xfId="4" applyFont="1" applyAlignment="1">
      <alignment horizontal="right"/>
    </xf>
    <xf numFmtId="0" fontId="29" fillId="0" borderId="22" xfId="4" applyFont="1" applyBorder="1" applyAlignment="1">
      <alignment horizontal="right" vertical="center"/>
    </xf>
    <xf numFmtId="0" fontId="36" fillId="0" borderId="0" xfId="4" applyFont="1" applyAlignment="1">
      <alignment horizontal="center" vertical="center"/>
    </xf>
    <xf numFmtId="0" fontId="29" fillId="0" borderId="21" xfId="4" applyFont="1" applyBorder="1" applyAlignment="1">
      <alignment vertical="center"/>
    </xf>
    <xf numFmtId="0" fontId="29" fillId="0" borderId="3" xfId="4" applyFont="1" applyBorder="1" applyAlignment="1">
      <alignment vertical="center"/>
    </xf>
    <xf numFmtId="0" fontId="29" fillId="0" borderId="0" xfId="4" applyFont="1" applyAlignment="1">
      <alignment vertical="center"/>
    </xf>
    <xf numFmtId="180" fontId="36" fillId="9" borderId="28" xfId="4" applyNumberFormat="1" applyFont="1" applyFill="1" applyBorder="1"/>
    <xf numFmtId="180" fontId="36" fillId="9" borderId="2" xfId="4" applyNumberFormat="1" applyFont="1" applyFill="1" applyBorder="1"/>
    <xf numFmtId="180" fontId="36" fillId="0" borderId="0" xfId="4" applyNumberFormat="1" applyFont="1"/>
    <xf numFmtId="180" fontId="36" fillId="6" borderId="101" xfId="4" applyNumberFormat="1" applyFont="1" applyFill="1" applyBorder="1" applyAlignment="1">
      <alignment horizontal="right"/>
    </xf>
    <xf numFmtId="180" fontId="36" fillId="6" borderId="102" xfId="4" applyNumberFormat="1" applyFont="1" applyFill="1" applyBorder="1" applyAlignment="1">
      <alignment horizontal="right"/>
    </xf>
    <xf numFmtId="180" fontId="36" fillId="4" borderId="0" xfId="4" applyNumberFormat="1" applyFont="1" applyFill="1" applyAlignment="1">
      <alignment horizontal="right"/>
    </xf>
    <xf numFmtId="180" fontId="36" fillId="6" borderId="103" xfId="4" applyNumberFormat="1" applyFont="1" applyFill="1" applyBorder="1" applyAlignment="1">
      <alignment horizontal="right"/>
    </xf>
    <xf numFmtId="180" fontId="36" fillId="6" borderId="104" xfId="4" applyNumberFormat="1" applyFont="1" applyFill="1" applyBorder="1" applyAlignment="1">
      <alignment horizontal="right"/>
    </xf>
    <xf numFmtId="180" fontId="36" fillId="9" borderId="44" xfId="4" applyNumberFormat="1" applyFont="1" applyFill="1" applyBorder="1"/>
    <xf numFmtId="180" fontId="36" fillId="9" borderId="16" xfId="4" applyNumberFormat="1" applyFont="1" applyFill="1" applyBorder="1"/>
    <xf numFmtId="180" fontId="36" fillId="4" borderId="0" xfId="4" applyNumberFormat="1" applyFont="1" applyFill="1"/>
    <xf numFmtId="190" fontId="36" fillId="9" borderId="37" xfId="4" applyNumberFormat="1" applyFont="1" applyFill="1" applyBorder="1"/>
    <xf numFmtId="9" fontId="36" fillId="9" borderId="1" xfId="4" applyNumberFormat="1" applyFont="1" applyFill="1" applyBorder="1"/>
    <xf numFmtId="180" fontId="36" fillId="6" borderId="101" xfId="4" applyNumberFormat="1" applyFont="1" applyFill="1" applyBorder="1" applyProtection="1">
      <protection locked="0"/>
    </xf>
    <xf numFmtId="180" fontId="36" fillId="6" borderId="103" xfId="4" applyNumberFormat="1" applyFont="1" applyFill="1" applyBorder="1" applyProtection="1">
      <protection locked="0"/>
    </xf>
    <xf numFmtId="0" fontId="8" fillId="6" borderId="45" xfId="4" applyFill="1" applyBorder="1" applyAlignment="1" applyProtection="1">
      <alignment horizontal="center" vertical="center"/>
      <protection locked="0"/>
    </xf>
    <xf numFmtId="0" fontId="8" fillId="6" borderId="46" xfId="4" applyFill="1" applyBorder="1" applyAlignment="1" applyProtection="1">
      <alignment horizontal="center" vertical="center"/>
      <protection locked="0"/>
    </xf>
    <xf numFmtId="0" fontId="8" fillId="6" borderId="47" xfId="4" applyFill="1" applyBorder="1" applyAlignment="1" applyProtection="1">
      <alignment horizontal="center" vertical="center"/>
      <protection locked="0"/>
    </xf>
    <xf numFmtId="0" fontId="8" fillId="6" borderId="48" xfId="4" applyFill="1" applyBorder="1" applyAlignment="1" applyProtection="1">
      <alignment horizontal="center" vertical="center"/>
      <protection locked="0"/>
    </xf>
    <xf numFmtId="0" fontId="8" fillId="6" borderId="48" xfId="4" applyFill="1" applyBorder="1" applyAlignment="1" applyProtection="1">
      <alignment horizontal="center"/>
      <protection locked="0"/>
    </xf>
    <xf numFmtId="0" fontId="29" fillId="6" borderId="45" xfId="4" applyFont="1" applyFill="1" applyBorder="1" applyAlignment="1" applyProtection="1">
      <alignment horizontal="right" vertical="center"/>
      <protection locked="0"/>
    </xf>
    <xf numFmtId="0" fontId="29" fillId="6" borderId="49" xfId="4" applyFont="1" applyFill="1" applyBorder="1" applyAlignment="1" applyProtection="1">
      <alignment horizontal="right" vertical="center"/>
      <protection locked="0"/>
    </xf>
    <xf numFmtId="0" fontId="8" fillId="6" borderId="45" xfId="4" applyFill="1" applyBorder="1" applyAlignment="1" applyProtection="1">
      <alignment horizontal="right" vertical="center"/>
      <protection locked="0"/>
    </xf>
    <xf numFmtId="0" fontId="8" fillId="6" borderId="46" xfId="4" applyFill="1" applyBorder="1" applyAlignment="1" applyProtection="1">
      <alignment horizontal="right" vertical="center"/>
      <protection locked="0"/>
    </xf>
    <xf numFmtId="0" fontId="8" fillId="6" borderId="49" xfId="4" applyFill="1" applyBorder="1" applyAlignment="1" applyProtection="1">
      <alignment horizontal="right" vertical="center"/>
      <protection locked="0"/>
    </xf>
    <xf numFmtId="0" fontId="52" fillId="6" borderId="28" xfId="0" applyFont="1" applyFill="1" applyBorder="1" applyAlignment="1" applyProtection="1">
      <alignment horizontal="left" vertical="center"/>
      <protection locked="0"/>
    </xf>
    <xf numFmtId="0" fontId="14" fillId="12" borderId="1" xfId="0" applyFont="1" applyFill="1" applyBorder="1" applyAlignment="1">
      <alignment vertical="center" shrinkToFit="1"/>
    </xf>
    <xf numFmtId="179" fontId="14" fillId="12" borderId="1" xfId="0" applyNumberFormat="1" applyFont="1" applyFill="1" applyBorder="1" applyAlignment="1">
      <alignment vertical="center" shrinkToFit="1"/>
    </xf>
    <xf numFmtId="0" fontId="0" fillId="5" borderId="1" xfId="0" applyFill="1" applyBorder="1">
      <alignment vertical="center"/>
    </xf>
    <xf numFmtId="0" fontId="0" fillId="0" borderId="7" xfId="0" applyBorder="1">
      <alignment vertical="center"/>
    </xf>
    <xf numFmtId="177" fontId="14" fillId="2" borderId="1" xfId="0" applyNumberFormat="1" applyFont="1" applyFill="1" applyBorder="1" applyAlignment="1">
      <alignment vertical="center" shrinkToFit="1"/>
    </xf>
    <xf numFmtId="49" fontId="14" fillId="2" borderId="1" xfId="0" applyNumberFormat="1" applyFont="1" applyFill="1" applyBorder="1" applyAlignment="1">
      <alignment horizontal="center" vertical="center"/>
    </xf>
    <xf numFmtId="49" fontId="14" fillId="2" borderId="50"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4" fillId="0" borderId="12" xfId="0" applyNumberFormat="1" applyFont="1" applyBorder="1" applyAlignment="1">
      <alignment vertical="center" shrinkToFit="1"/>
    </xf>
    <xf numFmtId="181" fontId="14" fillId="2" borderId="1" xfId="0" applyNumberFormat="1" applyFont="1" applyFill="1" applyBorder="1" applyAlignment="1" applyProtection="1">
      <alignment vertical="center" shrinkToFit="1"/>
      <protection hidden="1"/>
    </xf>
    <xf numFmtId="49" fontId="20" fillId="0" borderId="12" xfId="0" applyNumberFormat="1" applyFont="1" applyBorder="1" applyAlignment="1">
      <alignment vertical="center" shrinkToFit="1"/>
    </xf>
    <xf numFmtId="49" fontId="4" fillId="0" borderId="11" xfId="0" applyNumberFormat="1" applyFont="1" applyBorder="1" applyAlignment="1">
      <alignment vertical="center" shrinkToFit="1"/>
    </xf>
    <xf numFmtId="0" fontId="18" fillId="0" borderId="2" xfId="5" applyFont="1" applyBorder="1" applyAlignment="1">
      <alignment horizontal="left" vertical="center" wrapText="1"/>
    </xf>
    <xf numFmtId="0" fontId="14" fillId="2" borderId="1" xfId="0" applyFont="1" applyFill="1" applyBorder="1" applyAlignment="1">
      <alignment vertical="center" shrinkToFit="1"/>
    </xf>
    <xf numFmtId="49" fontId="4" fillId="0" borderId="3" xfId="0" applyNumberFormat="1" applyFont="1" applyBorder="1" applyAlignment="1">
      <alignment vertical="center" shrinkToFit="1"/>
    </xf>
    <xf numFmtId="49" fontId="14" fillId="0" borderId="0" xfId="0" applyNumberFormat="1" applyFont="1">
      <alignment vertical="center"/>
    </xf>
    <xf numFmtId="0" fontId="14" fillId="0" borderId="51" xfId="0" applyFont="1" applyBorder="1">
      <alignment vertical="center"/>
    </xf>
    <xf numFmtId="49" fontId="14" fillId="0" borderId="51" xfId="0" applyNumberFormat="1" applyFont="1" applyBorder="1">
      <alignment vertical="center"/>
    </xf>
    <xf numFmtId="0" fontId="14" fillId="0" borderId="105" xfId="0" applyFont="1" applyBorder="1" applyAlignment="1">
      <alignment horizontal="right" vertical="center"/>
    </xf>
    <xf numFmtId="181" fontId="14" fillId="8" borderId="106" xfId="0" applyNumberFormat="1" applyFont="1" applyFill="1" applyBorder="1" applyAlignment="1" applyProtection="1">
      <alignment vertical="center" shrinkToFit="1"/>
      <protection hidden="1"/>
    </xf>
    <xf numFmtId="49" fontId="21" fillId="0" borderId="0" xfId="0" applyNumberFormat="1" applyFont="1" applyAlignment="1">
      <alignment horizontal="right" vertical="center"/>
    </xf>
    <xf numFmtId="180" fontId="14" fillId="10" borderId="1" xfId="0" applyNumberFormat="1" applyFont="1" applyFill="1" applyBorder="1" applyAlignment="1" applyProtection="1">
      <alignment vertical="center" shrinkToFit="1"/>
      <protection locked="0"/>
    </xf>
    <xf numFmtId="0" fontId="22" fillId="0" borderId="6" xfId="0" applyFont="1" applyBorder="1" applyAlignment="1">
      <alignment vertical="center" wrapText="1"/>
    </xf>
    <xf numFmtId="49" fontId="4" fillId="6" borderId="13" xfId="0" applyNumberFormat="1" applyFont="1" applyFill="1" applyBorder="1" applyAlignment="1" applyProtection="1">
      <alignment vertical="center" shrinkToFit="1"/>
      <protection locked="0"/>
    </xf>
    <xf numFmtId="0" fontId="11" fillId="0" borderId="6" xfId="0" applyFont="1" applyBorder="1" applyAlignment="1">
      <alignment vertical="center" wrapText="1"/>
    </xf>
    <xf numFmtId="181" fontId="22" fillId="6" borderId="1"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left" vertical="center" shrinkToFit="1"/>
      <protection locked="0"/>
    </xf>
    <xf numFmtId="0" fontId="51" fillId="0" borderId="1" xfId="0" applyFont="1" applyBorder="1">
      <alignment vertical="center"/>
    </xf>
    <xf numFmtId="178" fontId="22" fillId="0" borderId="2" xfId="0" applyNumberFormat="1" applyFont="1" applyBorder="1" applyAlignment="1">
      <alignment horizontal="right" vertical="center"/>
    </xf>
    <xf numFmtId="0" fontId="51" fillId="10" borderId="1" xfId="0" applyFont="1" applyFill="1" applyBorder="1" applyAlignment="1">
      <alignment vertical="center" wrapText="1"/>
    </xf>
    <xf numFmtId="0" fontId="51" fillId="10" borderId="1" xfId="0" applyFont="1" applyFill="1" applyBorder="1">
      <alignment vertical="center"/>
    </xf>
    <xf numFmtId="0" fontId="12" fillId="10" borderId="1" xfId="0" applyFont="1" applyFill="1" applyBorder="1" applyAlignment="1">
      <alignment vertical="center" shrinkToFit="1"/>
    </xf>
    <xf numFmtId="183" fontId="12" fillId="10" borderId="1" xfId="0" applyNumberFormat="1" applyFont="1" applyFill="1" applyBorder="1" applyAlignment="1">
      <alignment vertical="center" shrinkToFit="1"/>
    </xf>
    <xf numFmtId="189" fontId="22" fillId="10" borderId="1" xfId="2" applyNumberFormat="1" applyFont="1" applyFill="1" applyBorder="1" applyProtection="1">
      <alignment vertical="center"/>
    </xf>
    <xf numFmtId="177" fontId="14" fillId="10" borderId="1" xfId="0" applyNumberFormat="1" applyFont="1" applyFill="1" applyBorder="1" applyAlignment="1">
      <alignment vertical="center" shrinkToFit="1"/>
    </xf>
    <xf numFmtId="0" fontId="51" fillId="10" borderId="1" xfId="0" applyFont="1" applyFill="1" applyBorder="1" applyAlignment="1">
      <alignment vertical="center" shrinkToFit="1"/>
    </xf>
    <xf numFmtId="181" fontId="12" fillId="10" borderId="52" xfId="0" applyNumberFormat="1" applyFont="1" applyFill="1" applyBorder="1" applyAlignment="1">
      <alignment vertical="center" shrinkToFit="1"/>
    </xf>
    <xf numFmtId="183" fontId="22" fillId="0" borderId="1" xfId="0" applyNumberFormat="1" applyFont="1" applyBorder="1" applyAlignment="1">
      <alignment vertical="center" shrinkToFit="1"/>
    </xf>
    <xf numFmtId="187" fontId="50" fillId="0" borderId="1" xfId="0" applyNumberFormat="1" applyFont="1" applyBorder="1" applyAlignment="1">
      <alignment horizontal="right" vertical="center"/>
    </xf>
    <xf numFmtId="183" fontId="22" fillId="0" borderId="1" xfId="0" applyNumberFormat="1" applyFont="1" applyBorder="1" applyAlignment="1">
      <alignment horizontal="right" vertical="center" shrinkToFit="1"/>
    </xf>
    <xf numFmtId="177" fontId="22" fillId="7" borderId="1" xfId="0" applyNumberFormat="1" applyFont="1" applyFill="1" applyBorder="1" applyAlignment="1">
      <alignment vertical="center" shrinkToFit="1"/>
    </xf>
    <xf numFmtId="178" fontId="50" fillId="0" borderId="1" xfId="0" applyNumberFormat="1" applyFont="1" applyBorder="1" applyAlignment="1">
      <alignment horizontal="right" vertical="center"/>
    </xf>
    <xf numFmtId="0" fontId="57" fillId="4" borderId="0" xfId="0" applyFont="1" applyFill="1" applyAlignment="1">
      <alignment horizontal="center" vertical="center" wrapText="1"/>
    </xf>
    <xf numFmtId="38" fontId="22" fillId="12" borderId="22" xfId="2" applyFont="1" applyFill="1" applyBorder="1" applyAlignment="1" applyProtection="1">
      <alignment vertical="center" shrinkToFit="1"/>
    </xf>
    <xf numFmtId="179" fontId="58" fillId="0" borderId="22" xfId="0" applyNumberFormat="1" applyFont="1" applyBorder="1" applyAlignment="1">
      <alignment vertical="center" wrapText="1" shrinkToFit="1"/>
    </xf>
    <xf numFmtId="38" fontId="22" fillId="13" borderId="53" xfId="2" applyFont="1" applyFill="1" applyBorder="1" applyAlignment="1" applyProtection="1">
      <alignment horizontal="right" vertical="center" shrinkToFit="1"/>
    </xf>
    <xf numFmtId="38" fontId="22" fillId="8" borderId="1" xfId="2" applyFont="1" applyFill="1" applyBorder="1" applyAlignment="1" applyProtection="1">
      <alignment horizontal="right" vertical="center" shrinkToFit="1"/>
    </xf>
    <xf numFmtId="185" fontId="48" fillId="5" borderId="9" xfId="0" applyNumberFormat="1" applyFont="1" applyFill="1" applyBorder="1" applyAlignment="1">
      <alignment horizontal="right" vertical="center"/>
    </xf>
    <xf numFmtId="0" fontId="48" fillId="5" borderId="3" xfId="0" applyFont="1" applyFill="1" applyBorder="1">
      <alignment vertical="center"/>
    </xf>
    <xf numFmtId="0" fontId="0" fillId="0" borderId="3" xfId="0" applyBorder="1">
      <alignment vertical="center"/>
    </xf>
    <xf numFmtId="184" fontId="48" fillId="5" borderId="54" xfId="0" applyNumberFormat="1" applyFont="1" applyFill="1" applyBorder="1" applyAlignment="1">
      <alignment horizontal="left" vertical="center" shrinkToFit="1"/>
    </xf>
    <xf numFmtId="0" fontId="49" fillId="5" borderId="16" xfId="5" applyFont="1" applyFill="1" applyBorder="1" applyAlignment="1">
      <alignment horizontal="left" vertical="center"/>
    </xf>
    <xf numFmtId="185" fontId="48" fillId="5" borderId="16" xfId="0" applyNumberFormat="1" applyFont="1" applyFill="1" applyBorder="1" applyAlignment="1">
      <alignment horizontal="right" vertical="center"/>
    </xf>
    <xf numFmtId="0" fontId="48" fillId="5" borderId="15" xfId="0" applyFont="1" applyFill="1" applyBorder="1">
      <alignment vertical="center"/>
    </xf>
    <xf numFmtId="181" fontId="11" fillId="0" borderId="1" xfId="0" applyNumberFormat="1" applyFont="1" applyBorder="1" applyAlignment="1" applyProtection="1">
      <alignment horizontal="left" vertical="center" shrinkToFit="1"/>
      <protection locked="0"/>
    </xf>
    <xf numFmtId="0" fontId="49" fillId="5" borderId="16" xfId="5" applyFont="1" applyFill="1" applyBorder="1" applyAlignment="1">
      <alignment horizontal="left" vertical="center" wrapText="1"/>
    </xf>
    <xf numFmtId="187" fontId="48" fillId="5" borderId="16" xfId="0" applyNumberFormat="1" applyFont="1" applyFill="1" applyBorder="1" applyAlignment="1">
      <alignment vertical="center" shrinkToFit="1"/>
    </xf>
    <xf numFmtId="187" fontId="48" fillId="5" borderId="1" xfId="0" applyNumberFormat="1" applyFont="1" applyFill="1" applyBorder="1" applyAlignment="1" applyProtection="1">
      <alignment vertical="center" shrinkToFit="1"/>
      <protection locked="0"/>
    </xf>
    <xf numFmtId="187" fontId="48" fillId="5" borderId="1" xfId="0" applyNumberFormat="1" applyFont="1" applyFill="1" applyBorder="1" applyAlignment="1">
      <alignment vertical="center" shrinkToFit="1"/>
    </xf>
    <xf numFmtId="187" fontId="48" fillId="5" borderId="1" xfId="0" applyNumberFormat="1" applyFont="1" applyFill="1" applyBorder="1" applyAlignment="1">
      <alignment horizontal="right" vertical="center" shrinkToFit="1"/>
    </xf>
    <xf numFmtId="187" fontId="0" fillId="5" borderId="1" xfId="0" applyNumberFormat="1" applyFill="1" applyBorder="1">
      <alignment vertical="center"/>
    </xf>
    <xf numFmtId="187" fontId="0" fillId="0" borderId="1" xfId="0" applyNumberFormat="1" applyBorder="1">
      <alignment vertical="center"/>
    </xf>
    <xf numFmtId="187" fontId="48" fillId="5" borderId="9" xfId="0" applyNumberFormat="1" applyFont="1" applyFill="1" applyBorder="1" applyAlignment="1">
      <alignment vertical="center" shrinkToFit="1"/>
    </xf>
    <xf numFmtId="186" fontId="48" fillId="5" borderId="1" xfId="2" applyNumberFormat="1" applyFont="1" applyFill="1" applyBorder="1">
      <alignment vertical="center"/>
    </xf>
    <xf numFmtId="187" fontId="50" fillId="0" borderId="27" xfId="0" applyNumberFormat="1" applyFont="1" applyBorder="1" applyAlignment="1">
      <alignment horizontal="right" vertical="center"/>
    </xf>
    <xf numFmtId="186" fontId="48" fillId="5" borderId="9" xfId="2" applyNumberFormat="1" applyFont="1" applyFill="1" applyBorder="1">
      <alignment vertical="center"/>
    </xf>
    <xf numFmtId="187" fontId="50" fillId="0" borderId="37" xfId="0" applyNumberFormat="1" applyFont="1" applyBorder="1" applyAlignment="1">
      <alignment horizontal="right" vertical="center"/>
    </xf>
    <xf numFmtId="186" fontId="48" fillId="5" borderId="16" xfId="2" applyNumberFormat="1" applyFont="1" applyFill="1" applyBorder="1">
      <alignment vertical="center"/>
    </xf>
    <xf numFmtId="187" fontId="50" fillId="0" borderId="44" xfId="0" applyNumberFormat="1" applyFont="1" applyBorder="1" applyAlignment="1">
      <alignment horizontal="right" vertical="center"/>
    </xf>
    <xf numFmtId="187" fontId="51" fillId="0" borderId="27" xfId="0" applyNumberFormat="1" applyFont="1" applyBorder="1">
      <alignment vertical="center"/>
    </xf>
    <xf numFmtId="187" fontId="0" fillId="0" borderId="27" xfId="0" applyNumberFormat="1" applyBorder="1">
      <alignment vertical="center"/>
    </xf>
    <xf numFmtId="0" fontId="48" fillId="5" borderId="55" xfId="0" applyFont="1" applyFill="1" applyBorder="1" applyAlignment="1">
      <alignment horizontal="right" vertical="center"/>
    </xf>
    <xf numFmtId="178" fontId="48" fillId="5" borderId="55" xfId="0" applyNumberFormat="1" applyFont="1" applyFill="1" applyBorder="1" applyAlignment="1" applyProtection="1">
      <alignment vertical="center" shrinkToFit="1"/>
      <protection locked="0"/>
    </xf>
    <xf numFmtId="181" fontId="11" fillId="6" borderId="3" xfId="0" applyNumberFormat="1" applyFont="1" applyFill="1" applyBorder="1" applyAlignment="1" applyProtection="1">
      <alignment vertical="center" shrinkToFit="1"/>
      <protection locked="0"/>
    </xf>
    <xf numFmtId="0" fontId="11" fillId="4" borderId="0" xfId="0" applyFont="1" applyFill="1" applyAlignment="1">
      <alignment vertical="center" wrapText="1"/>
    </xf>
    <xf numFmtId="0" fontId="22" fillId="4" borderId="56" xfId="0" applyFont="1" applyFill="1" applyBorder="1" applyAlignment="1">
      <alignment vertical="center" wrapText="1"/>
    </xf>
    <xf numFmtId="181" fontId="22" fillId="6" borderId="16" xfId="0" applyNumberFormat="1" applyFont="1" applyFill="1" applyBorder="1" applyAlignment="1" applyProtection="1">
      <alignment horizontal="right" vertical="center" shrinkToFit="1"/>
      <protection locked="0"/>
    </xf>
    <xf numFmtId="181" fontId="22" fillId="6" borderId="2" xfId="0" applyNumberFormat="1" applyFont="1" applyFill="1" applyBorder="1" applyAlignment="1" applyProtection="1">
      <alignment horizontal="right" vertical="center" shrinkToFit="1"/>
      <protection locked="0"/>
    </xf>
    <xf numFmtId="176" fontId="22" fillId="0" borderId="2" xfId="0" applyNumberFormat="1" applyFont="1" applyBorder="1" applyAlignment="1">
      <alignment horizontal="right" vertical="center"/>
    </xf>
    <xf numFmtId="1" fontId="51" fillId="8" borderId="27" xfId="0" applyNumberFormat="1" applyFont="1" applyFill="1" applyBorder="1" applyAlignment="1">
      <alignment vertical="center" shrinkToFit="1"/>
    </xf>
    <xf numFmtId="178" fontId="22" fillId="0" borderId="2" xfId="0" applyNumberFormat="1" applyFont="1" applyBorder="1" applyAlignment="1" applyProtection="1">
      <alignment horizontal="right" vertical="center"/>
      <protection locked="0"/>
    </xf>
    <xf numFmtId="183" fontId="50" fillId="0" borderId="1" xfId="0" applyNumberFormat="1" applyFont="1" applyBorder="1" applyAlignment="1">
      <alignment horizontal="right" vertical="center"/>
    </xf>
    <xf numFmtId="178" fontId="22" fillId="6" borderId="2" xfId="0" applyNumberFormat="1" applyFont="1" applyFill="1" applyBorder="1" applyAlignment="1" applyProtection="1">
      <alignment horizontal="right" vertical="center"/>
      <protection locked="0"/>
    </xf>
    <xf numFmtId="0" fontId="23" fillId="0" borderId="2" xfId="5" applyFont="1" applyBorder="1" applyAlignment="1">
      <alignment horizontal="left" vertical="center" wrapText="1"/>
    </xf>
    <xf numFmtId="177" fontId="22" fillId="6" borderId="1" xfId="0" applyNumberFormat="1" applyFont="1" applyFill="1" applyBorder="1" applyAlignment="1" applyProtection="1">
      <alignment horizontal="right" vertical="center"/>
      <protection locked="0"/>
    </xf>
    <xf numFmtId="178" fontId="50" fillId="13" borderId="52" xfId="0" applyNumberFormat="1" applyFont="1" applyFill="1" applyBorder="1" applyAlignment="1">
      <alignment horizontal="right" vertical="center"/>
    </xf>
    <xf numFmtId="178" fontId="50" fillId="13" borderId="57" xfId="0" applyNumberFormat="1" applyFont="1" applyFill="1" applyBorder="1" applyAlignment="1">
      <alignment horizontal="right" vertical="center"/>
    </xf>
    <xf numFmtId="177" fontId="22" fillId="13" borderId="52" xfId="0" applyNumberFormat="1" applyFont="1" applyFill="1" applyBorder="1" applyAlignment="1">
      <alignment horizontal="right" vertical="center"/>
    </xf>
    <xf numFmtId="178" fontId="50" fillId="0" borderId="16" xfId="0" applyNumberFormat="1" applyFont="1" applyBorder="1" applyAlignment="1">
      <alignment horizontal="right" vertical="center"/>
    </xf>
    <xf numFmtId="1" fontId="51" fillId="8" borderId="28" xfId="0" applyNumberFormat="1" applyFont="1" applyFill="1" applyBorder="1" applyAlignment="1">
      <alignment horizontal="right" vertical="center" shrinkToFit="1"/>
    </xf>
    <xf numFmtId="1" fontId="51" fillId="8" borderId="28" xfId="0" applyNumberFormat="1" applyFont="1" applyFill="1" applyBorder="1" applyAlignment="1">
      <alignment vertical="center" shrinkToFit="1"/>
    </xf>
    <xf numFmtId="177" fontId="22" fillId="6" borderId="2" xfId="0" applyNumberFormat="1" applyFont="1" applyFill="1" applyBorder="1" applyAlignment="1" applyProtection="1">
      <alignment horizontal="right" vertical="center"/>
      <protection locked="0"/>
    </xf>
    <xf numFmtId="178" fontId="50" fillId="13" borderId="31" xfId="0" applyNumberFormat="1" applyFont="1" applyFill="1" applyBorder="1" applyAlignment="1">
      <alignment horizontal="right" vertical="center"/>
    </xf>
    <xf numFmtId="0" fontId="59" fillId="0" borderId="0" xfId="0" applyFont="1">
      <alignment vertical="center"/>
    </xf>
    <xf numFmtId="0" fontId="44" fillId="0" borderId="0" xfId="0" applyFont="1">
      <alignment vertical="center"/>
    </xf>
    <xf numFmtId="188" fontId="63" fillId="0" borderId="1" xfId="3" applyNumberFormat="1" applyFont="1" applyBorder="1" applyAlignment="1">
      <alignment shrinkToFit="1"/>
    </xf>
    <xf numFmtId="0" fontId="8" fillId="0" borderId="1" xfId="3" applyBorder="1" applyAlignment="1">
      <alignment shrinkToFit="1"/>
    </xf>
    <xf numFmtId="0" fontId="8" fillId="0" borderId="1" xfId="3" applyBorder="1" applyAlignment="1"/>
    <xf numFmtId="188" fontId="63" fillId="0" borderId="9" xfId="3" applyNumberFormat="1" applyFont="1" applyBorder="1" applyAlignment="1">
      <alignment shrinkToFit="1"/>
    </xf>
    <xf numFmtId="0" fontId="8" fillId="0" borderId="9" xfId="3" applyBorder="1" applyAlignment="1">
      <alignment shrinkToFit="1"/>
    </xf>
    <xf numFmtId="0" fontId="8" fillId="0" borderId="9" xfId="3" applyBorder="1" applyAlignment="1"/>
    <xf numFmtId="188" fontId="63" fillId="0" borderId="16" xfId="3" applyNumberFormat="1" applyFont="1" applyBorder="1" applyAlignment="1">
      <alignment shrinkToFit="1"/>
    </xf>
    <xf numFmtId="0" fontId="8" fillId="0" borderId="16" xfId="3" applyBorder="1" applyAlignment="1">
      <alignment shrinkToFit="1"/>
    </xf>
    <xf numFmtId="0" fontId="8" fillId="0" borderId="16" xfId="3" applyBorder="1" applyAlignment="1"/>
    <xf numFmtId="188" fontId="55" fillId="0" borderId="1" xfId="3" applyNumberFormat="1" applyFont="1" applyBorder="1" applyAlignment="1">
      <alignment shrinkToFit="1"/>
    </xf>
    <xf numFmtId="0" fontId="64" fillId="0" borderId="1" xfId="3" applyFont="1" applyBorder="1" applyAlignment="1">
      <alignment shrinkToFit="1"/>
    </xf>
    <xf numFmtId="49" fontId="65" fillId="0" borderId="1" xfId="0" applyNumberFormat="1" applyFont="1" applyBorder="1" applyAlignment="1">
      <alignment vertical="center" shrinkToFit="1"/>
    </xf>
    <xf numFmtId="49" fontId="43" fillId="0" borderId="1" xfId="0" applyNumberFormat="1" applyFont="1" applyBorder="1" applyAlignment="1">
      <alignment vertical="center" shrinkToFit="1"/>
    </xf>
    <xf numFmtId="49" fontId="65" fillId="0" borderId="9" xfId="0" applyNumberFormat="1" applyFont="1" applyBorder="1" applyAlignment="1">
      <alignment vertical="center" shrinkToFit="1"/>
    </xf>
    <xf numFmtId="49" fontId="43" fillId="0" borderId="9" xfId="0" applyNumberFormat="1" applyFont="1" applyBorder="1" applyAlignment="1">
      <alignment vertical="center" shrinkToFit="1"/>
    </xf>
    <xf numFmtId="49" fontId="65" fillId="0" borderId="54" xfId="0" applyNumberFormat="1" applyFont="1" applyBorder="1" applyAlignment="1">
      <alignment vertical="center" shrinkToFit="1"/>
    </xf>
    <xf numFmtId="49" fontId="43" fillId="0" borderId="16" xfId="0" applyNumberFormat="1" applyFont="1" applyBorder="1" applyAlignment="1">
      <alignment vertical="center" shrinkToFit="1"/>
    </xf>
    <xf numFmtId="49" fontId="43" fillId="0" borderId="44" xfId="0" applyNumberFormat="1" applyFont="1" applyBorder="1" applyAlignment="1">
      <alignment horizontal="right" vertical="center"/>
    </xf>
    <xf numFmtId="49" fontId="65" fillId="0" borderId="7" xfId="0" applyNumberFormat="1" applyFont="1" applyBorder="1" applyAlignment="1">
      <alignment vertical="center" shrinkToFit="1"/>
    </xf>
    <xf numFmtId="49" fontId="43" fillId="0" borderId="27" xfId="0" applyNumberFormat="1" applyFont="1" applyBorder="1" applyAlignment="1">
      <alignment horizontal="right" vertical="center"/>
    </xf>
    <xf numFmtId="49" fontId="66" fillId="0" borderId="64" xfId="0" applyNumberFormat="1" applyFont="1" applyBorder="1">
      <alignment vertical="center"/>
    </xf>
    <xf numFmtId="49" fontId="14" fillId="0" borderId="87" xfId="0" applyNumberFormat="1" applyFont="1" applyBorder="1">
      <alignment vertical="center"/>
    </xf>
    <xf numFmtId="49" fontId="66" fillId="0" borderId="78" xfId="0" applyNumberFormat="1" applyFont="1" applyBorder="1">
      <alignment vertical="center"/>
    </xf>
    <xf numFmtId="49" fontId="14" fillId="0" borderId="88" xfId="0" applyNumberFormat="1" applyFont="1" applyBorder="1">
      <alignment vertical="center"/>
    </xf>
    <xf numFmtId="49" fontId="14" fillId="0" borderId="78" xfId="0" applyNumberFormat="1" applyFont="1" applyBorder="1">
      <alignment vertical="center"/>
    </xf>
    <xf numFmtId="0" fontId="0" fillId="0" borderId="64" xfId="0" applyBorder="1">
      <alignment vertical="center"/>
    </xf>
    <xf numFmtId="0" fontId="0" fillId="0" borderId="87" xfId="0" applyBorder="1">
      <alignment vertical="center"/>
    </xf>
    <xf numFmtId="0" fontId="0" fillId="0" borderId="78" xfId="0" applyBorder="1">
      <alignment vertical="center"/>
    </xf>
    <xf numFmtId="0" fontId="0" fillId="0" borderId="51" xfId="0" applyBorder="1">
      <alignment vertical="center"/>
    </xf>
    <xf numFmtId="0" fontId="0" fillId="0" borderId="88" xfId="0" applyBorder="1">
      <alignment vertical="center"/>
    </xf>
    <xf numFmtId="49" fontId="14" fillId="0" borderId="64" xfId="0" applyNumberFormat="1" applyFont="1" applyBorder="1">
      <alignment vertical="center"/>
    </xf>
    <xf numFmtId="0" fontId="11" fillId="6" borderId="13" xfId="0" applyFont="1" applyFill="1" applyBorder="1" applyAlignment="1">
      <alignment vertical="center" wrapText="1"/>
    </xf>
    <xf numFmtId="177" fontId="0" fillId="0" borderId="87" xfId="0" applyNumberFormat="1" applyBorder="1">
      <alignment vertical="center"/>
    </xf>
    <xf numFmtId="0" fontId="0" fillId="0" borderId="62" xfId="0" applyBorder="1" applyAlignment="1"/>
    <xf numFmtId="0" fontId="0" fillId="0" borderId="56" xfId="0" applyBorder="1" applyAlignment="1"/>
    <xf numFmtId="177" fontId="0" fillId="0" borderId="41" xfId="0" applyNumberFormat="1" applyBorder="1" applyAlignment="1"/>
    <xf numFmtId="0" fontId="0" fillId="0" borderId="64" xfId="0" applyBorder="1" applyAlignment="1"/>
    <xf numFmtId="177" fontId="0" fillId="0" borderId="87" xfId="0" applyNumberFormat="1" applyBorder="1" applyAlignment="1"/>
    <xf numFmtId="0" fontId="0" fillId="0" borderId="78" xfId="0" applyBorder="1" applyAlignment="1"/>
    <xf numFmtId="0" fontId="0" fillId="0" borderId="51" xfId="0" applyBorder="1" applyAlignment="1"/>
    <xf numFmtId="177" fontId="0" fillId="0" borderId="88" xfId="0" applyNumberFormat="1" applyBorder="1" applyAlignment="1"/>
    <xf numFmtId="0" fontId="0" fillId="0" borderId="0" xfId="0" applyAlignment="1"/>
    <xf numFmtId="0" fontId="4" fillId="0" borderId="1" xfId="0" applyFont="1" applyBorder="1" applyAlignment="1">
      <alignment horizontal="center" vertical="center"/>
    </xf>
    <xf numFmtId="0" fontId="4" fillId="7" borderId="1" xfId="0" applyFont="1" applyFill="1" applyBorder="1" applyAlignment="1" applyProtection="1">
      <alignment horizontal="center" vertical="center" wrapText="1"/>
      <protection locked="0"/>
    </xf>
    <xf numFmtId="192" fontId="4" fillId="7" borderId="1" xfId="0" applyNumberFormat="1" applyFont="1" applyFill="1" applyBorder="1" applyAlignment="1" applyProtection="1">
      <alignment horizontal="center" vertical="center" wrapText="1"/>
      <protection locked="0"/>
    </xf>
    <xf numFmtId="0" fontId="4" fillId="7" borderId="6" xfId="0"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7" borderId="5" xfId="0" applyFont="1" applyFill="1" applyBorder="1" applyAlignment="1" applyProtection="1">
      <alignment horizontal="left" vertical="center" wrapText="1"/>
      <protection locked="0"/>
    </xf>
    <xf numFmtId="0" fontId="4" fillId="7" borderId="0" xfId="0" applyFont="1" applyFill="1" applyAlignment="1" applyProtection="1">
      <alignment horizontal="left" vertical="center" wrapText="1"/>
      <protection locked="0"/>
    </xf>
    <xf numFmtId="0" fontId="4" fillId="7" borderId="12" xfId="0" applyFont="1" applyFill="1" applyBorder="1" applyAlignment="1" applyProtection="1">
      <alignment horizontal="left" vertical="center" wrapText="1"/>
      <protection locked="0"/>
    </xf>
    <xf numFmtId="0" fontId="4" fillId="7" borderId="13" xfId="0"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 xfId="0" applyFont="1" applyBorder="1" applyAlignment="1">
      <alignment horizontal="left" vertical="center"/>
    </xf>
    <xf numFmtId="0" fontId="4" fillId="7" borderId="21" xfId="0" applyFont="1" applyFill="1" applyBorder="1" applyAlignment="1" applyProtection="1">
      <alignment horizontal="left" vertical="center"/>
      <protection locked="0"/>
    </xf>
    <xf numFmtId="0" fontId="4" fillId="7" borderId="58" xfId="0" applyFont="1" applyFill="1" applyBorder="1" applyAlignment="1" applyProtection="1">
      <alignment horizontal="left" vertical="center"/>
      <protection locked="0"/>
    </xf>
    <xf numFmtId="0" fontId="4" fillId="7" borderId="3" xfId="0" applyFont="1" applyFill="1" applyBorder="1" applyAlignment="1" applyProtection="1">
      <alignment horizontal="left" vertical="center"/>
      <protection locked="0"/>
    </xf>
    <xf numFmtId="0" fontId="46" fillId="7" borderId="21" xfId="1" applyFill="1" applyBorder="1" applyAlignment="1" applyProtection="1">
      <alignment horizontal="left" vertical="center"/>
      <protection locked="0"/>
    </xf>
    <xf numFmtId="0" fontId="4" fillId="0" borderId="0" xfId="0" applyFont="1" applyAlignment="1">
      <alignment horizontal="center" vertical="center"/>
    </xf>
    <xf numFmtId="0" fontId="4" fillId="4" borderId="10" xfId="0" applyFont="1" applyFill="1" applyBorder="1" applyAlignment="1">
      <alignment horizontal="left"/>
    </xf>
    <xf numFmtId="0" fontId="4" fillId="4" borderId="11" xfId="0" applyFont="1" applyFill="1" applyBorder="1" applyAlignment="1">
      <alignment horizontal="left"/>
    </xf>
    <xf numFmtId="0" fontId="4" fillId="4" borderId="0" xfId="0" applyFont="1" applyFill="1" applyAlignment="1">
      <alignment horizontal="left"/>
    </xf>
    <xf numFmtId="0" fontId="4" fillId="4" borderId="12" xfId="0" applyFont="1" applyFill="1" applyBorder="1" applyAlignment="1">
      <alignment horizontal="left"/>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7" borderId="0" xfId="0" applyFont="1" applyFill="1" applyAlignment="1" applyProtection="1">
      <alignment horizontal="center"/>
      <protection locked="0"/>
    </xf>
    <xf numFmtId="0" fontId="60" fillId="0" borderId="10" xfId="0" applyFont="1" applyBorder="1" applyAlignment="1">
      <alignment horizontal="center"/>
    </xf>
    <xf numFmtId="0" fontId="4" fillId="7" borderId="17"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4" fillId="7" borderId="17" xfId="0" applyFont="1" applyFill="1" applyBorder="1" applyAlignment="1" applyProtection="1">
      <alignment horizontal="left" vertical="center" shrinkToFit="1"/>
      <protection locked="0"/>
    </xf>
    <xf numFmtId="0" fontId="4" fillId="7" borderId="59" xfId="0" applyFont="1" applyFill="1" applyBorder="1" applyAlignment="1" applyProtection="1">
      <alignment horizontal="left" vertical="center" shrinkToFit="1"/>
      <protection locked="0"/>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49" fontId="4" fillId="0" borderId="2" xfId="0" applyNumberFormat="1" applyFont="1" applyBorder="1" applyAlignment="1">
      <alignment horizontal="center" vertical="center"/>
    </xf>
    <xf numFmtId="0" fontId="6" fillId="0" borderId="21" xfId="0" applyFont="1" applyBorder="1" applyAlignment="1">
      <alignment horizontal="center" vertical="center"/>
    </xf>
    <xf numFmtId="191" fontId="4" fillId="7" borderId="1" xfId="0" applyNumberFormat="1" applyFont="1" applyFill="1" applyBorder="1" applyAlignment="1" applyProtection="1">
      <alignment horizontal="center" vertical="center"/>
      <protection locked="0"/>
    </xf>
    <xf numFmtId="38" fontId="12" fillId="8" borderId="6" xfId="2" applyFont="1" applyFill="1" applyBorder="1" applyAlignment="1" applyProtection="1">
      <alignment horizontal="center" vertical="center" wrapText="1"/>
    </xf>
    <xf numFmtId="38" fontId="12" fillId="8" borderId="10" xfId="2" applyFont="1" applyFill="1" applyBorder="1" applyAlignment="1" applyProtection="1">
      <alignment horizontal="center" vertical="center" wrapText="1"/>
    </xf>
    <xf numFmtId="38" fontId="12" fillId="8" borderId="13" xfId="2" applyFont="1" applyFill="1" applyBorder="1" applyAlignment="1" applyProtection="1">
      <alignment horizontal="center" vertical="center" wrapText="1"/>
    </xf>
    <xf numFmtId="38" fontId="12" fillId="8" borderId="14" xfId="2" applyFont="1" applyFill="1" applyBorder="1" applyAlignment="1" applyProtection="1">
      <alignment horizontal="center" vertical="center" wrapText="1"/>
    </xf>
    <xf numFmtId="0" fontId="22" fillId="0" borderId="60" xfId="0" applyFont="1" applyBorder="1" applyAlignment="1">
      <alignment horizontal="center" vertical="center" wrapText="1"/>
    </xf>
    <xf numFmtId="0" fontId="22"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181" fontId="23" fillId="6" borderId="1" xfId="5" applyNumberFormat="1" applyFont="1" applyFill="1" applyBorder="1" applyAlignment="1" applyProtection="1">
      <alignment horizontal="right" vertical="center" shrinkToFit="1"/>
      <protection locked="0"/>
    </xf>
    <xf numFmtId="0" fontId="31" fillId="0" borderId="19" xfId="5" applyFont="1" applyBorder="1" applyAlignment="1">
      <alignment horizontal="center" vertical="center" wrapText="1" shrinkToFit="1"/>
    </xf>
    <xf numFmtId="0" fontId="31" fillId="0" borderId="61" xfId="5" applyFont="1" applyBorder="1" applyAlignment="1">
      <alignment horizontal="center" vertical="center" wrapText="1" shrinkToFit="1"/>
    </xf>
    <xf numFmtId="0" fontId="22" fillId="0" borderId="19" xfId="0" applyFont="1" applyBorder="1" applyAlignment="1">
      <alignment horizontal="center" vertical="center" wrapText="1"/>
    </xf>
    <xf numFmtId="0" fontId="22" fillId="0" borderId="16" xfId="0" applyFont="1" applyBorder="1" applyAlignment="1">
      <alignment horizontal="left" vertical="center" wrapText="1"/>
    </xf>
    <xf numFmtId="0" fontId="22" fillId="0" borderId="1" xfId="0" applyFont="1" applyBorder="1" applyAlignment="1">
      <alignment horizontal="left" vertical="center"/>
    </xf>
    <xf numFmtId="177" fontId="22" fillId="10" borderId="2" xfId="0" applyNumberFormat="1" applyFont="1" applyFill="1" applyBorder="1" applyAlignment="1">
      <alignment horizontal="right" vertical="center"/>
    </xf>
    <xf numFmtId="177" fontId="22" fillId="10" borderId="16" xfId="0" applyNumberFormat="1" applyFont="1" applyFill="1" applyBorder="1" applyAlignment="1">
      <alignment horizontal="right" vertical="center"/>
    </xf>
    <xf numFmtId="0" fontId="30" fillId="0" borderId="21" xfId="0" applyFont="1" applyBorder="1" applyAlignment="1">
      <alignment horizontal="center" vertical="center"/>
    </xf>
    <xf numFmtId="0" fontId="30" fillId="0" borderId="58" xfId="0" applyFont="1" applyBorder="1" applyAlignment="1">
      <alignment horizontal="center" vertical="center"/>
    </xf>
    <xf numFmtId="0" fontId="0" fillId="0" borderId="3" xfId="0" applyBorder="1" applyAlignment="1">
      <alignment horizontal="center" vertical="center"/>
    </xf>
    <xf numFmtId="181" fontId="11" fillId="6" borderId="21" xfId="0" applyNumberFormat="1" applyFont="1" applyFill="1" applyBorder="1" applyAlignment="1" applyProtection="1">
      <alignment horizontal="center" vertical="center" shrinkToFit="1"/>
      <protection locked="0"/>
    </xf>
    <xf numFmtId="181" fontId="11" fillId="6" borderId="3" xfId="0" applyNumberFormat="1" applyFont="1" applyFill="1" applyBorder="1" applyAlignment="1" applyProtection="1">
      <alignment horizontal="center" vertical="center" shrinkToFit="1"/>
      <protection locked="0"/>
    </xf>
    <xf numFmtId="0" fontId="23" fillId="0" borderId="2" xfId="5" applyFont="1" applyBorder="1" applyAlignment="1">
      <alignment horizontal="left" vertical="center" wrapText="1"/>
    </xf>
    <xf numFmtId="0" fontId="23" fillId="0" borderId="16" xfId="5" applyFont="1" applyBorder="1" applyAlignment="1">
      <alignment horizontal="left" vertical="center" wrapText="1"/>
    </xf>
    <xf numFmtId="0" fontId="22" fillId="0" borderId="21" xfId="0" applyFont="1" applyBorder="1" applyAlignment="1">
      <alignment horizontal="left" vertical="center"/>
    </xf>
    <xf numFmtId="0" fontId="22" fillId="0" borderId="3" xfId="0" applyFont="1" applyBorder="1" applyAlignment="1">
      <alignment horizontal="left" vertical="center"/>
    </xf>
    <xf numFmtId="0" fontId="22" fillId="0" borderId="6" xfId="0" applyFont="1" applyBorder="1" applyAlignment="1">
      <alignment horizontal="left" vertical="center"/>
    </xf>
    <xf numFmtId="0" fontId="22" fillId="0" borderId="11" xfId="0" applyFont="1" applyBorder="1" applyAlignment="1">
      <alignment horizontal="left" vertical="center"/>
    </xf>
    <xf numFmtId="181" fontId="22" fillId="6" borderId="2" xfId="0" applyNumberFormat="1" applyFont="1" applyFill="1" applyBorder="1" applyAlignment="1" applyProtection="1">
      <alignment horizontal="right" vertical="center" shrinkToFit="1"/>
      <protection locked="0"/>
    </xf>
    <xf numFmtId="181" fontId="22" fillId="6" borderId="16" xfId="0" applyNumberFormat="1" applyFont="1" applyFill="1" applyBorder="1" applyAlignment="1" applyProtection="1">
      <alignment horizontal="right" vertical="center" shrinkToFit="1"/>
      <protection locked="0"/>
    </xf>
    <xf numFmtId="0" fontId="22" fillId="6" borderId="21"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protection locked="0"/>
    </xf>
    <xf numFmtId="0" fontId="22" fillId="0" borderId="2" xfId="0" applyFont="1" applyBorder="1" applyAlignment="1">
      <alignment horizontal="left" vertical="center"/>
    </xf>
    <xf numFmtId="0" fontId="22" fillId="0" borderId="4" xfId="0" applyFont="1" applyBorder="1" applyAlignment="1">
      <alignment horizontal="center" vertical="center" wrapText="1"/>
    </xf>
    <xf numFmtId="0" fontId="22" fillId="0" borderId="16" xfId="0" applyFont="1" applyBorder="1" applyAlignment="1">
      <alignment horizontal="center" vertical="center" wrapText="1"/>
    </xf>
    <xf numFmtId="0" fontId="22" fillId="6" borderId="21" xfId="0" applyFont="1" applyFill="1" applyBorder="1" applyAlignment="1" applyProtection="1">
      <alignment horizontal="center" vertical="center" shrinkToFit="1"/>
      <protection locked="0"/>
    </xf>
    <xf numFmtId="0" fontId="22" fillId="6" borderId="3" xfId="0" applyFont="1" applyFill="1" applyBorder="1" applyAlignment="1" applyProtection="1">
      <alignment horizontal="center" vertical="center" shrinkToFit="1"/>
      <protection locked="0"/>
    </xf>
    <xf numFmtId="0" fontId="30" fillId="0" borderId="5"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5" xfId="0" applyFont="1" applyBorder="1" applyAlignment="1">
      <alignment horizontal="center" vertical="center"/>
    </xf>
    <xf numFmtId="38" fontId="22" fillId="4" borderId="68" xfId="2" applyFont="1" applyFill="1" applyBorder="1" applyAlignment="1" applyProtection="1">
      <alignment horizontal="center" vertical="center" shrinkToFit="1"/>
    </xf>
    <xf numFmtId="38" fontId="22" fillId="4" borderId="69" xfId="2" applyFont="1" applyFill="1" applyBorder="1" applyAlignment="1" applyProtection="1">
      <alignment horizontal="center" vertical="center" shrinkToFit="1"/>
    </xf>
    <xf numFmtId="0" fontId="22" fillId="4" borderId="6"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11" fillId="4" borderId="56" xfId="0" applyFont="1" applyFill="1" applyBorder="1" applyAlignment="1">
      <alignment horizontal="right" vertical="center" wrapText="1"/>
    </xf>
    <xf numFmtId="0" fontId="11" fillId="4" borderId="41" xfId="0" applyFont="1" applyFill="1" applyBorder="1" applyAlignment="1">
      <alignment horizontal="right" vertical="center" wrapText="1"/>
    </xf>
    <xf numFmtId="38" fontId="22" fillId="8" borderId="2" xfId="2" applyFont="1" applyFill="1" applyBorder="1" applyAlignment="1" applyProtection="1">
      <alignment horizontal="right" vertical="center" shrinkToFit="1"/>
    </xf>
    <xf numFmtId="38" fontId="22" fillId="8" borderId="16" xfId="2" applyFont="1" applyFill="1" applyBorder="1" applyAlignment="1" applyProtection="1">
      <alignment horizontal="right" vertical="center" shrinkToFit="1"/>
    </xf>
    <xf numFmtId="1" fontId="51" fillId="8" borderId="28" xfId="0" applyNumberFormat="1" applyFont="1" applyFill="1" applyBorder="1" applyAlignment="1">
      <alignment horizontal="right" vertical="center" shrinkToFit="1"/>
    </xf>
    <xf numFmtId="1" fontId="51" fillId="8" borderId="44" xfId="0" applyNumberFormat="1" applyFont="1" applyFill="1" applyBorder="1" applyAlignment="1">
      <alignment horizontal="right" vertical="center" shrinkToFit="1"/>
    </xf>
    <xf numFmtId="178" fontId="50" fillId="0" borderId="2" xfId="0" applyNumberFormat="1" applyFont="1" applyBorder="1" applyAlignment="1">
      <alignment horizontal="right" vertical="center"/>
    </xf>
    <xf numFmtId="178" fontId="50" fillId="0" borderId="16" xfId="0" applyNumberFormat="1" applyFont="1" applyBorder="1" applyAlignment="1">
      <alignment horizontal="right" vertical="center"/>
    </xf>
    <xf numFmtId="38" fontId="22" fillId="4" borderId="70" xfId="2" applyFont="1" applyFill="1" applyBorder="1" applyAlignment="1" applyProtection="1">
      <alignment horizontal="center" vertical="center" shrinkToFit="1"/>
    </xf>
    <xf numFmtId="38" fontId="22" fillId="4" borderId="71" xfId="2" applyFont="1" applyFill="1" applyBorder="1" applyAlignment="1" applyProtection="1">
      <alignment horizontal="center" vertical="center" shrinkToFit="1"/>
    </xf>
    <xf numFmtId="0" fontId="30" fillId="0" borderId="10" xfId="0" applyFont="1" applyBorder="1" applyAlignment="1">
      <alignment horizontal="center" vertical="center"/>
    </xf>
    <xf numFmtId="0" fontId="0" fillId="0" borderId="11" xfId="0" applyBorder="1" applyAlignment="1">
      <alignment horizontal="center" vertical="center"/>
    </xf>
    <xf numFmtId="0" fontId="30" fillId="6" borderId="21" xfId="0" applyFont="1" applyFill="1" applyBorder="1" applyAlignment="1" applyProtection="1">
      <alignment horizontal="center" vertical="center"/>
      <protection locked="0"/>
    </xf>
    <xf numFmtId="0" fontId="30" fillId="6" borderId="58" xfId="0"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22" fillId="0" borderId="73"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4" xfId="0" applyFont="1" applyBorder="1" applyAlignment="1">
      <alignment horizontal="left" vertical="center"/>
    </xf>
    <xf numFmtId="0" fontId="22" fillId="0" borderId="16" xfId="0" applyFont="1" applyBorder="1" applyAlignment="1">
      <alignment horizontal="left" vertical="center"/>
    </xf>
    <xf numFmtId="181" fontId="23" fillId="6" borderId="16" xfId="5" applyNumberFormat="1" applyFont="1" applyFill="1" applyBorder="1" applyAlignment="1" applyProtection="1">
      <alignment horizontal="right" vertical="center" shrinkToFit="1"/>
      <protection locked="0"/>
    </xf>
    <xf numFmtId="0" fontId="61" fillId="0" borderId="72" xfId="0" applyFont="1" applyBorder="1" applyAlignment="1">
      <alignment horizontal="center" vertical="center"/>
    </xf>
    <xf numFmtId="0" fontId="61" fillId="0" borderId="54" xfId="0" applyFont="1" applyBorder="1" applyAlignment="1">
      <alignment horizontal="center" vertical="center"/>
    </xf>
    <xf numFmtId="0" fontId="30" fillId="0" borderId="78"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79" xfId="0" applyFont="1" applyBorder="1" applyAlignment="1">
      <alignment horizontal="center" vertical="center" wrapText="1"/>
    </xf>
    <xf numFmtId="0" fontId="61" fillId="0" borderId="2" xfId="0" applyFont="1" applyBorder="1" applyAlignment="1">
      <alignment horizontal="center" vertical="center"/>
    </xf>
    <xf numFmtId="0" fontId="61" fillId="0" borderId="4" xfId="0" applyFont="1" applyBorder="1" applyAlignment="1">
      <alignment horizontal="center" vertical="center"/>
    </xf>
    <xf numFmtId="0" fontId="22" fillId="0" borderId="1" xfId="0" applyFont="1" applyBorder="1" applyAlignment="1">
      <alignment horizontal="left" vertical="center" shrinkToFit="1"/>
    </xf>
    <xf numFmtId="0" fontId="22" fillId="0" borderId="13" xfId="0" applyFont="1" applyBorder="1" applyAlignment="1">
      <alignment horizontal="left" vertical="center" shrinkToFit="1"/>
    </xf>
    <xf numFmtId="0" fontId="22" fillId="0" borderId="15" xfId="0" applyFont="1" applyBorder="1" applyAlignment="1">
      <alignment horizontal="left" vertical="center" shrinkToFit="1"/>
    </xf>
    <xf numFmtId="0" fontId="30" fillId="0" borderId="75" xfId="0" applyFont="1" applyBorder="1" applyAlignment="1">
      <alignment horizontal="center" vertical="center"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11" xfId="0"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30" fillId="0" borderId="60" xfId="0" applyFont="1" applyBorder="1" applyAlignment="1">
      <alignment horizontal="center" vertical="center"/>
    </xf>
    <xf numFmtId="0" fontId="30" fillId="0" borderId="73" xfId="0" applyFont="1" applyBorder="1" applyAlignment="1">
      <alignment horizontal="center" vertical="center"/>
    </xf>
    <xf numFmtId="0" fontId="30" fillId="0" borderId="61" xfId="0" applyFont="1" applyBorder="1" applyAlignment="1">
      <alignment horizontal="center" vertical="center"/>
    </xf>
    <xf numFmtId="0" fontId="39" fillId="0" borderId="66" xfId="0" applyFont="1" applyBorder="1" applyAlignment="1">
      <alignment horizontal="center" vertical="center" wrapText="1"/>
    </xf>
    <xf numFmtId="0" fontId="29" fillId="0" borderId="21" xfId="4" applyFont="1" applyBorder="1" applyAlignment="1">
      <alignment horizontal="center" vertical="center"/>
    </xf>
    <xf numFmtId="0" fontId="29" fillId="0" borderId="58" xfId="4" applyFont="1" applyBorder="1" applyAlignment="1">
      <alignment horizontal="center" vertical="center"/>
    </xf>
    <xf numFmtId="180" fontId="36" fillId="0" borderId="3" xfId="4" applyNumberFormat="1" applyFont="1" applyBorder="1" applyAlignment="1">
      <alignment horizontal="center"/>
    </xf>
    <xf numFmtId="180" fontId="36" fillId="0" borderId="21" xfId="4" applyNumberFormat="1" applyFont="1" applyBorder="1" applyAlignment="1">
      <alignment horizontal="center"/>
    </xf>
    <xf numFmtId="0" fontId="29" fillId="0" borderId="21" xfId="4" applyFont="1" applyBorder="1" applyAlignment="1">
      <alignment horizontal="left" vertical="center" wrapText="1"/>
    </xf>
    <xf numFmtId="0" fontId="29" fillId="0" borderId="58" xfId="4" applyFont="1" applyBorder="1" applyAlignment="1">
      <alignment horizontal="left" vertical="center" wrapText="1"/>
    </xf>
    <xf numFmtId="0" fontId="29" fillId="0" borderId="3" xfId="4" applyFont="1" applyBorder="1" applyAlignment="1">
      <alignment horizontal="left" vertical="center" wrapText="1"/>
    </xf>
    <xf numFmtId="180" fontId="29" fillId="0" borderId="21" xfId="4" applyNumberFormat="1" applyFont="1" applyBorder="1" applyAlignment="1">
      <alignment horizontal="center" wrapText="1"/>
    </xf>
    <xf numFmtId="180" fontId="29" fillId="0" borderId="3" xfId="4" applyNumberFormat="1" applyFont="1" applyBorder="1" applyAlignment="1">
      <alignment horizontal="center" wrapText="1"/>
    </xf>
    <xf numFmtId="0" fontId="29" fillId="0" borderId="1" xfId="4" applyFont="1" applyBorder="1" applyAlignment="1">
      <alignment horizontal="center" vertical="center"/>
    </xf>
    <xf numFmtId="0" fontId="29" fillId="0" borderId="3" xfId="4" applyFont="1" applyBorder="1" applyAlignment="1">
      <alignment horizontal="center" vertical="center"/>
    </xf>
    <xf numFmtId="0" fontId="36" fillId="0" borderId="36" xfId="4" applyFont="1" applyBorder="1" applyAlignment="1">
      <alignment horizontal="center" vertical="center"/>
    </xf>
    <xf numFmtId="0" fontId="36" fillId="0" borderId="80" xfId="4" applyFont="1" applyBorder="1" applyAlignment="1">
      <alignment horizontal="center" vertical="center"/>
    </xf>
    <xf numFmtId="0" fontId="36" fillId="0" borderId="1" xfId="4" applyFont="1" applyBorder="1" applyAlignment="1">
      <alignment horizontal="center" vertical="center"/>
    </xf>
    <xf numFmtId="180" fontId="36" fillId="0" borderId="1" xfId="4" applyNumberFormat="1" applyFont="1" applyBorder="1" applyAlignment="1">
      <alignment horizontal="center"/>
    </xf>
    <xf numFmtId="0" fontId="29" fillId="0" borderId="7" xfId="4" applyFont="1" applyBorder="1" applyAlignment="1">
      <alignment horizontal="center" vertical="center"/>
    </xf>
    <xf numFmtId="0" fontId="29" fillId="0" borderId="67" xfId="4" applyFont="1" applyBorder="1" applyAlignment="1">
      <alignment horizontal="center" vertical="center"/>
    </xf>
    <xf numFmtId="0" fontId="8" fillId="0" borderId="58" xfId="4" applyBorder="1" applyAlignment="1">
      <alignment horizontal="center" vertical="center"/>
    </xf>
    <xf numFmtId="0" fontId="29" fillId="0" borderId="81" xfId="4" applyFont="1" applyBorder="1" applyAlignment="1">
      <alignment horizontal="center" vertical="center"/>
    </xf>
    <xf numFmtId="0" fontId="8" fillId="0" borderId="82" xfId="4" applyBorder="1" applyAlignment="1">
      <alignment horizontal="center" vertical="center"/>
    </xf>
    <xf numFmtId="0" fontId="29" fillId="0" borderId="8" xfId="4" applyFont="1" applyBorder="1" applyAlignment="1">
      <alignment horizontal="left" vertical="center" wrapText="1"/>
    </xf>
    <xf numFmtId="0" fontId="29" fillId="0" borderId="9" xfId="4" applyFont="1" applyBorder="1" applyAlignment="1">
      <alignment horizontal="left" vertical="center" wrapText="1"/>
    </xf>
    <xf numFmtId="0" fontId="29" fillId="0" borderId="60" xfId="4" applyFont="1" applyBorder="1" applyAlignment="1">
      <alignment horizontal="center" vertical="center"/>
    </xf>
    <xf numFmtId="0" fontId="29" fillId="0" borderId="73" xfId="4" applyFont="1" applyBorder="1" applyAlignment="1">
      <alignment horizontal="center" vertical="center"/>
    </xf>
    <xf numFmtId="0" fontId="36" fillId="0" borderId="60" xfId="4" applyFont="1" applyBorder="1" applyAlignment="1">
      <alignment horizontal="center" vertical="center"/>
    </xf>
    <xf numFmtId="0" fontId="36" fillId="0" borderId="73" xfId="4" applyFont="1" applyBorder="1" applyAlignment="1">
      <alignment horizontal="center" vertical="center"/>
    </xf>
    <xf numFmtId="0" fontId="8" fillId="0" borderId="73" xfId="4" applyBorder="1"/>
    <xf numFmtId="0" fontId="8" fillId="0" borderId="74" xfId="4" applyBorder="1"/>
    <xf numFmtId="0" fontId="8" fillId="0" borderId="73" xfId="4" applyBorder="1" applyAlignment="1">
      <alignment horizontal="center" vertical="center"/>
    </xf>
    <xf numFmtId="0" fontId="8" fillId="0" borderId="74" xfId="4" applyBorder="1" applyAlignment="1">
      <alignment horizontal="center" vertical="center"/>
    </xf>
    <xf numFmtId="0" fontId="36" fillId="0" borderId="74" xfId="4" applyFont="1" applyBorder="1" applyAlignment="1">
      <alignment horizontal="center" vertical="center"/>
    </xf>
    <xf numFmtId="0" fontId="29" fillId="0" borderId="83" xfId="4" applyFont="1" applyBorder="1" applyAlignment="1">
      <alignment horizontal="center" vertical="center"/>
    </xf>
    <xf numFmtId="0" fontId="8" fillId="0" borderId="84" xfId="4" applyBorder="1" applyAlignment="1">
      <alignment horizontal="center" vertical="center"/>
    </xf>
    <xf numFmtId="0" fontId="8" fillId="0" borderId="85" xfId="4" applyBorder="1" applyAlignment="1">
      <alignment horizontal="center" vertical="center"/>
    </xf>
    <xf numFmtId="0" fontId="29" fillId="0" borderId="2" xfId="4" applyFont="1" applyBorder="1" applyAlignment="1">
      <alignment horizontal="center" vertical="center" textRotation="255"/>
    </xf>
    <xf numFmtId="0" fontId="29" fillId="0" borderId="4" xfId="4" applyFont="1" applyBorder="1" applyAlignment="1">
      <alignment horizontal="center" vertical="center" textRotation="255"/>
    </xf>
    <xf numFmtId="0" fontId="29" fillId="0" borderId="16" xfId="4" applyFont="1" applyBorder="1" applyAlignment="1">
      <alignment horizontal="center" vertical="center" textRotation="255"/>
    </xf>
    <xf numFmtId="0" fontId="29" fillId="0" borderId="14" xfId="4" applyFont="1" applyBorder="1" applyAlignment="1">
      <alignment horizontal="center" vertical="center"/>
    </xf>
    <xf numFmtId="0" fontId="29" fillId="0" borderId="15" xfId="4" applyFont="1" applyBorder="1" applyAlignment="1">
      <alignment horizontal="center" vertical="center"/>
    </xf>
    <xf numFmtId="0" fontId="29" fillId="0" borderId="2" xfId="4" applyFont="1" applyBorder="1" applyAlignment="1">
      <alignment horizontal="center" vertical="center"/>
    </xf>
    <xf numFmtId="0" fontId="29" fillId="0" borderId="4" xfId="4" applyFont="1" applyBorder="1" applyAlignment="1">
      <alignment horizontal="center" vertical="center"/>
    </xf>
    <xf numFmtId="0" fontId="29" fillId="0" borderId="16" xfId="4" applyFont="1" applyBorder="1" applyAlignment="1">
      <alignment horizontal="center" vertical="center"/>
    </xf>
    <xf numFmtId="0" fontId="29" fillId="0" borderId="1" xfId="4" applyFont="1" applyBorder="1" applyAlignment="1">
      <alignment horizontal="center" vertical="center" shrinkToFit="1"/>
    </xf>
    <xf numFmtId="0" fontId="29" fillId="0" borderId="6" xfId="4" applyFont="1" applyBorder="1" applyAlignment="1">
      <alignment horizontal="center" vertical="center"/>
    </xf>
    <xf numFmtId="0" fontId="29" fillId="0" borderId="13" xfId="4" applyFont="1" applyBorder="1" applyAlignment="1">
      <alignment horizontal="center" vertical="center"/>
    </xf>
    <xf numFmtId="0" fontId="29" fillId="0" borderId="107" xfId="4" applyFont="1" applyBorder="1" applyAlignment="1">
      <alignment horizontal="center" vertical="center"/>
    </xf>
    <xf numFmtId="0" fontId="29" fillId="0" borderId="108" xfId="4" applyFont="1" applyBorder="1" applyAlignment="1">
      <alignment horizontal="center" vertical="center"/>
    </xf>
    <xf numFmtId="0" fontId="29" fillId="0" borderId="109" xfId="4" applyFont="1" applyBorder="1" applyAlignment="1">
      <alignment horizontal="center" vertical="center" wrapText="1"/>
    </xf>
    <xf numFmtId="0" fontId="29" fillId="0" borderId="110" xfId="4" applyFont="1" applyBorder="1" applyAlignment="1">
      <alignment horizontal="center" vertical="center" wrapText="1"/>
    </xf>
    <xf numFmtId="0" fontId="27" fillId="0" borderId="1" xfId="4" applyFont="1" applyBorder="1" applyAlignment="1">
      <alignment horizontal="center" vertical="center" wrapText="1"/>
    </xf>
    <xf numFmtId="0" fontId="29" fillId="0" borderId="6" xfId="4" applyFont="1" applyBorder="1" applyAlignment="1">
      <alignment horizontal="center" vertical="center" wrapText="1"/>
    </xf>
    <xf numFmtId="0" fontId="8" fillId="0" borderId="13" xfId="4" applyBorder="1" applyAlignment="1">
      <alignment vertical="center" wrapText="1"/>
    </xf>
    <xf numFmtId="0" fontId="29" fillId="0" borderId="2"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16" xfId="4" applyFont="1" applyBorder="1" applyAlignment="1">
      <alignment horizontal="center" vertical="center" wrapText="1"/>
    </xf>
    <xf numFmtId="181" fontId="29" fillId="0" borderId="21" xfId="4" applyNumberFormat="1" applyFont="1" applyBorder="1" applyAlignment="1">
      <alignment horizontal="center"/>
    </xf>
    <xf numFmtId="181" fontId="29" fillId="0" borderId="3" xfId="4" applyNumberFormat="1" applyFont="1" applyBorder="1" applyAlignment="1">
      <alignment horizontal="center"/>
    </xf>
    <xf numFmtId="0" fontId="29" fillId="0" borderId="16" xfId="4" applyFont="1" applyBorder="1" applyAlignment="1">
      <alignment horizontal="center" vertical="center" wrapText="1"/>
    </xf>
    <xf numFmtId="0" fontId="36" fillId="0" borderId="21" xfId="4" applyFont="1" applyBorder="1" applyAlignment="1">
      <alignment horizontal="center" vertical="center"/>
    </xf>
    <xf numFmtId="0" fontId="36" fillId="0" borderId="3" xfId="4" applyFont="1" applyBorder="1" applyAlignment="1">
      <alignment horizontal="center" vertical="center"/>
    </xf>
    <xf numFmtId="0" fontId="36" fillId="0" borderId="21" xfId="4" applyFont="1" applyBorder="1" applyAlignment="1">
      <alignment horizontal="center" vertical="center" shrinkToFit="1"/>
    </xf>
    <xf numFmtId="0" fontId="36" fillId="0" borderId="3" xfId="4" applyFont="1" applyBorder="1" applyAlignment="1">
      <alignment horizontal="center" vertical="center" shrinkToFit="1"/>
    </xf>
    <xf numFmtId="0" fontId="29" fillId="4" borderId="2" xfId="4" applyFont="1" applyFill="1" applyBorder="1" applyAlignment="1">
      <alignment horizontal="center"/>
    </xf>
    <xf numFmtId="0" fontId="29" fillId="4" borderId="90" xfId="4" applyFont="1" applyFill="1" applyBorder="1" applyAlignment="1">
      <alignment horizontal="center"/>
    </xf>
    <xf numFmtId="0" fontId="29" fillId="4" borderId="90" xfId="4" quotePrefix="1" applyFont="1" applyFill="1" applyBorder="1" applyAlignment="1">
      <alignment horizontal="center"/>
    </xf>
    <xf numFmtId="0" fontId="29" fillId="4" borderId="111" xfId="4" applyFont="1" applyFill="1" applyBorder="1" applyAlignment="1">
      <alignment horizontal="center" wrapText="1"/>
    </xf>
    <xf numFmtId="0" fontId="29" fillId="4" borderId="112" xfId="4" applyFont="1" applyFill="1" applyBorder="1" applyAlignment="1">
      <alignment horizontal="center" wrapText="1"/>
    </xf>
    <xf numFmtId="0" fontId="29" fillId="4" borderId="113" xfId="4" applyFont="1" applyFill="1" applyBorder="1" applyAlignment="1">
      <alignment horizontal="center" wrapText="1"/>
    </xf>
    <xf numFmtId="0" fontId="27" fillId="6" borderId="114" xfId="4" applyFont="1" applyFill="1" applyBorder="1" applyAlignment="1" applyProtection="1">
      <alignment vertical="top"/>
      <protection locked="0"/>
    </xf>
    <xf numFmtId="0" fontId="27" fillId="6" borderId="115" xfId="4" applyFont="1" applyFill="1" applyBorder="1" applyAlignment="1" applyProtection="1">
      <alignment vertical="top"/>
      <protection locked="0"/>
    </xf>
    <xf numFmtId="0" fontId="27" fillId="6" borderId="116" xfId="4" applyFont="1" applyFill="1" applyBorder="1" applyAlignment="1" applyProtection="1">
      <alignment vertical="top"/>
      <protection locked="0"/>
    </xf>
    <xf numFmtId="0" fontId="27" fillId="6" borderId="5" xfId="4" applyFont="1" applyFill="1" applyBorder="1" applyAlignment="1" applyProtection="1">
      <alignment vertical="top"/>
      <protection locked="0"/>
    </xf>
    <xf numFmtId="0" fontId="27" fillId="6" borderId="0" xfId="4" applyFont="1" applyFill="1" applyAlignment="1" applyProtection="1">
      <alignment vertical="top"/>
      <protection locked="0"/>
    </xf>
    <xf numFmtId="0" fontId="27" fillId="6" borderId="12" xfId="4" applyFont="1" applyFill="1" applyBorder="1" applyAlignment="1" applyProtection="1">
      <alignment vertical="top"/>
      <protection locked="0"/>
    </xf>
    <xf numFmtId="0" fontId="27" fillId="6" borderId="117" xfId="4" applyFont="1" applyFill="1" applyBorder="1" applyAlignment="1" applyProtection="1">
      <alignment vertical="top"/>
      <protection locked="0"/>
    </xf>
    <xf numFmtId="0" fontId="27" fillId="6" borderId="118" xfId="4" applyFont="1" applyFill="1" applyBorder="1" applyAlignment="1" applyProtection="1">
      <alignment vertical="top"/>
      <protection locked="0"/>
    </xf>
    <xf numFmtId="0" fontId="27" fillId="6" borderId="119" xfId="4" applyFont="1" applyFill="1" applyBorder="1" applyAlignment="1" applyProtection="1">
      <alignment vertical="top"/>
      <protection locked="0"/>
    </xf>
    <xf numFmtId="0" fontId="27" fillId="6" borderId="120" xfId="4" applyFont="1" applyFill="1" applyBorder="1" applyAlignment="1" applyProtection="1">
      <alignment vertical="top"/>
      <protection locked="0"/>
    </xf>
    <xf numFmtId="0" fontId="27" fillId="6" borderId="121" xfId="4" applyFont="1" applyFill="1" applyBorder="1" applyAlignment="1" applyProtection="1">
      <alignment vertical="top"/>
      <protection locked="0"/>
    </xf>
    <xf numFmtId="0" fontId="27" fillId="6" borderId="122" xfId="4" applyFont="1" applyFill="1" applyBorder="1" applyAlignment="1" applyProtection="1">
      <alignment vertical="top"/>
      <protection locked="0"/>
    </xf>
    <xf numFmtId="0" fontId="29" fillId="4" borderId="21" xfId="4" applyFont="1" applyFill="1" applyBorder="1" applyAlignment="1">
      <alignment horizontal="center" wrapText="1"/>
    </xf>
    <xf numFmtId="0" fontId="29" fillId="4" borderId="58" xfId="4" applyFont="1" applyFill="1" applyBorder="1" applyAlignment="1">
      <alignment horizontal="center" wrapText="1"/>
    </xf>
    <xf numFmtId="0" fontId="29" fillId="6" borderId="1" xfId="4" applyFont="1" applyFill="1" applyBorder="1" applyAlignment="1" applyProtection="1">
      <alignment horizontal="center"/>
      <protection locked="0"/>
    </xf>
    <xf numFmtId="0" fontId="29" fillId="6" borderId="21" xfId="4" applyFont="1" applyFill="1" applyBorder="1" applyAlignment="1" applyProtection="1">
      <alignment horizontal="center"/>
      <protection locked="0"/>
    </xf>
    <xf numFmtId="0" fontId="36" fillId="0" borderId="2" xfId="4" applyFont="1" applyBorder="1" applyAlignment="1">
      <alignment horizontal="center" vertical="center" wrapText="1"/>
    </xf>
    <xf numFmtId="0" fontId="36" fillId="0" borderId="4" xfId="4" applyFont="1" applyBorder="1" applyAlignment="1">
      <alignment horizontal="center" vertical="center" wrapText="1"/>
    </xf>
    <xf numFmtId="0" fontId="36" fillId="0" borderId="16" xfId="4" applyFont="1" applyBorder="1" applyAlignment="1">
      <alignment horizontal="center" vertical="center" wrapText="1"/>
    </xf>
    <xf numFmtId="0" fontId="36" fillId="0" borderId="2" xfId="4" applyFont="1" applyBorder="1" applyAlignment="1">
      <alignment horizontal="center" vertical="center"/>
    </xf>
    <xf numFmtId="0" fontId="36" fillId="0" borderId="4" xfId="4" applyFont="1" applyBorder="1" applyAlignment="1">
      <alignment horizontal="center" vertical="center"/>
    </xf>
    <xf numFmtId="0" fontId="36" fillId="0" borderId="16" xfId="4" applyFont="1" applyBorder="1" applyAlignment="1">
      <alignment horizontal="center" vertical="center"/>
    </xf>
    <xf numFmtId="0" fontId="36" fillId="0" borderId="2" xfId="4" applyFont="1" applyBorder="1" applyAlignment="1">
      <alignment horizontal="center" vertical="center" shrinkToFit="1"/>
    </xf>
    <xf numFmtId="0" fontId="36" fillId="0" borderId="4" xfId="4" applyFont="1" applyBorder="1" applyAlignment="1">
      <alignment horizontal="center" vertical="center" shrinkToFit="1"/>
    </xf>
    <xf numFmtId="0" fontId="36" fillId="0" borderId="16" xfId="4" applyFont="1" applyBorder="1" applyAlignment="1">
      <alignment horizontal="center" vertical="center" shrinkToFit="1"/>
    </xf>
    <xf numFmtId="49" fontId="4" fillId="0" borderId="2" xfId="5" applyNumberFormat="1" applyFont="1" applyBorder="1" applyAlignment="1">
      <alignment horizontal="left" vertical="center" wrapText="1"/>
    </xf>
    <xf numFmtId="49" fontId="4" fillId="0" borderId="16" xfId="5" applyNumberFormat="1" applyFont="1" applyBorder="1" applyAlignment="1">
      <alignment horizontal="left" vertical="center" wrapText="1"/>
    </xf>
    <xf numFmtId="0" fontId="38" fillId="8" borderId="78" xfId="0" applyFont="1" applyFill="1" applyBorder="1" applyAlignment="1">
      <alignment horizontal="left" vertical="center" wrapText="1"/>
    </xf>
    <xf numFmtId="0" fontId="38" fillId="8" borderId="51" xfId="0" applyFont="1" applyFill="1" applyBorder="1" applyAlignment="1">
      <alignment horizontal="left" vertical="center" wrapText="1"/>
    </xf>
    <xf numFmtId="0" fontId="38" fillId="8" borderId="12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49" fontId="4" fillId="0" borderId="4" xfId="5" applyNumberFormat="1" applyFont="1" applyBorder="1" applyAlignment="1">
      <alignment horizontal="left" vertical="center" wrapText="1"/>
    </xf>
    <xf numFmtId="0" fontId="0" fillId="8" borderId="26" xfId="0" applyFill="1" applyBorder="1" applyAlignment="1">
      <alignment horizontal="center" vertical="center" wrapText="1"/>
    </xf>
    <xf numFmtId="0" fontId="0" fillId="8" borderId="37" xfId="0" applyFill="1" applyBorder="1" applyAlignment="1">
      <alignment horizontal="center" vertical="center" wrapText="1"/>
    </xf>
    <xf numFmtId="187" fontId="0" fillId="0" borderId="27" xfId="0" applyNumberFormat="1" applyBorder="1" applyAlignment="1">
      <alignment horizontal="right" vertical="center"/>
    </xf>
    <xf numFmtId="187" fontId="0" fillId="0" borderId="37" xfId="0" applyNumberFormat="1" applyBorder="1" applyAlignment="1">
      <alignment horizontal="right" vertical="center"/>
    </xf>
    <xf numFmtId="0" fontId="48" fillId="5" borderId="3" xfId="0" applyFont="1" applyFill="1" applyBorder="1" applyAlignment="1">
      <alignment horizontal="left" vertical="center" wrapText="1"/>
    </xf>
    <xf numFmtId="0" fontId="49" fillId="5" borderId="1" xfId="5" applyFont="1" applyFill="1" applyBorder="1" applyAlignment="1">
      <alignment horizontal="left" vertical="center" wrapText="1"/>
    </xf>
    <xf numFmtId="0" fontId="48" fillId="5" borderId="55" xfId="0" applyFont="1" applyFill="1" applyBorder="1" applyAlignment="1">
      <alignment horizontal="center" vertical="center"/>
    </xf>
    <xf numFmtId="178" fontId="48" fillId="5" borderId="55" xfId="0" applyNumberFormat="1" applyFont="1" applyFill="1" applyBorder="1" applyAlignment="1" applyProtection="1">
      <alignment horizontal="right" vertical="center" shrinkToFit="1"/>
      <protection locked="0"/>
    </xf>
    <xf numFmtId="186" fontId="48" fillId="5" borderId="1" xfId="2" applyNumberFormat="1" applyFont="1" applyFill="1" applyBorder="1" applyAlignment="1">
      <alignment horizontal="right" vertical="center"/>
    </xf>
    <xf numFmtId="0" fontId="51" fillId="0" borderId="3" xfId="0" applyFont="1" applyBorder="1" applyAlignment="1">
      <alignment horizontal="left" vertical="center"/>
    </xf>
    <xf numFmtId="0" fontId="51" fillId="0" borderId="86" xfId="0" applyFont="1" applyBorder="1" applyAlignment="1">
      <alignment horizontal="left" vertical="center"/>
    </xf>
    <xf numFmtId="0" fontId="23" fillId="0" borderId="1" xfId="5" applyFont="1" applyBorder="1" applyAlignment="1">
      <alignment horizontal="left" vertical="center" wrapText="1"/>
    </xf>
    <xf numFmtId="0" fontId="23" fillId="0" borderId="9" xfId="5" applyFont="1" applyBorder="1" applyAlignment="1">
      <alignment horizontal="left" vertical="center" wrapText="1"/>
    </xf>
    <xf numFmtId="177" fontId="62" fillId="5" borderId="1" xfId="0" applyNumberFormat="1" applyFont="1" applyFill="1" applyBorder="1" applyAlignment="1">
      <alignment horizontal="left" vertical="center" wrapText="1" shrinkToFit="1"/>
    </xf>
    <xf numFmtId="177" fontId="62" fillId="5" borderId="9" xfId="0" applyNumberFormat="1" applyFont="1" applyFill="1" applyBorder="1" applyAlignment="1">
      <alignment horizontal="left" vertical="center" wrapText="1" shrinkToFit="1"/>
    </xf>
    <xf numFmtId="186" fontId="48" fillId="5" borderId="1" xfId="0" applyNumberFormat="1" applyFont="1" applyFill="1" applyBorder="1" applyAlignment="1">
      <alignment horizontal="right" vertical="center" wrapText="1" shrinkToFit="1"/>
    </xf>
    <xf numFmtId="186" fontId="48" fillId="5" borderId="9" xfId="0" applyNumberFormat="1" applyFont="1" applyFill="1" applyBorder="1" applyAlignment="1">
      <alignment horizontal="right" vertical="center" wrapText="1" shrinkToFit="1"/>
    </xf>
    <xf numFmtId="0" fontId="0" fillId="8" borderId="25" xfId="0" applyFill="1" applyBorder="1" applyAlignment="1">
      <alignment horizontal="center" vertical="center"/>
    </xf>
    <xf numFmtId="0" fontId="0" fillId="8" borderId="9" xfId="0" applyFill="1" applyBorder="1" applyAlignment="1">
      <alignment horizontal="center" vertical="center"/>
    </xf>
    <xf numFmtId="184" fontId="0" fillId="8" borderId="25" xfId="0" applyNumberFormat="1" applyFill="1" applyBorder="1" applyAlignment="1">
      <alignment horizontal="center" vertical="center" wrapText="1"/>
    </xf>
    <xf numFmtId="184" fontId="0" fillId="8" borderId="9" xfId="0" applyNumberFormat="1" applyFill="1" applyBorder="1" applyAlignment="1">
      <alignment horizontal="center" vertical="center" wrapText="1"/>
    </xf>
    <xf numFmtId="0" fontId="0" fillId="8" borderId="25" xfId="0" applyFill="1" applyBorder="1" applyAlignment="1">
      <alignment horizontal="center" vertical="center" wrapText="1"/>
    </xf>
    <xf numFmtId="0" fontId="0" fillId="8" borderId="9" xfId="0" applyFill="1" applyBorder="1" applyAlignment="1">
      <alignment horizontal="center" vertical="center" wrapText="1"/>
    </xf>
    <xf numFmtId="0" fontId="0" fillId="8" borderId="85" xfId="0" applyFill="1" applyBorder="1" applyAlignment="1">
      <alignment horizontal="center" vertical="center"/>
    </xf>
    <xf numFmtId="0" fontId="0" fillId="8" borderId="86" xfId="0" applyFill="1" applyBorder="1" applyAlignment="1">
      <alignment horizontal="center" vertical="center"/>
    </xf>
    <xf numFmtId="0" fontId="0" fillId="8" borderId="35" xfId="0" applyFill="1" applyBorder="1" applyAlignment="1">
      <alignment horizontal="center" vertical="center"/>
    </xf>
    <xf numFmtId="0" fontId="0" fillId="8" borderId="8" xfId="0" applyFill="1" applyBorder="1" applyAlignment="1">
      <alignment horizontal="center" vertical="center"/>
    </xf>
  </cellXfs>
  <cellStyles count="6">
    <cellStyle name="ハイパーリンク" xfId="1" builtinId="8"/>
    <cellStyle name="桁区切り" xfId="2" builtinId="6"/>
    <cellStyle name="標準" xfId="0" builtinId="0"/>
    <cellStyle name="標準 2" xfId="3" xr:uid="{EEF3AADD-5432-4CB9-8E2E-237803549DD3}"/>
    <cellStyle name="標準 3" xfId="4" xr:uid="{DCA7EBED-B615-44D5-9CB5-78E176A8AE90}"/>
    <cellStyle name="標準_CO2" xfId="5" xr:uid="{0E351C64-12C7-4F42-B0E5-36827015D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24</xdr:col>
      <xdr:colOff>1</xdr:colOff>
      <xdr:row>22</xdr:row>
      <xdr:rowOff>823233</xdr:rowOff>
    </xdr:from>
    <xdr:ext cx="6129784" cy="529317"/>
    <xdr:sp macro="" textlink="">
      <xdr:nvSpPr>
        <xdr:cNvPr id="5" name="Text Box 9">
          <a:extLst>
            <a:ext uri="{FF2B5EF4-FFF2-40B4-BE49-F238E27FC236}">
              <a16:creationId xmlns:a16="http://schemas.microsoft.com/office/drawing/2014/main" id="{311A6ED7-5352-AC13-A091-20BC5EC46170}"/>
            </a:ext>
          </a:extLst>
        </xdr:cNvPr>
        <xdr:cNvSpPr txBox="1">
          <a:spLocks noChangeArrowheads="1"/>
        </xdr:cNvSpPr>
      </xdr:nvSpPr>
      <xdr:spPr bwMode="auto">
        <a:xfrm>
          <a:off x="7315201" y="7633608"/>
          <a:ext cx="6136822" cy="5293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66FF"/>
              </a:solidFill>
              <a:latin typeface="ＭＳ Ｐゴシック"/>
              <a:ea typeface="ＭＳ Ｐゴシック"/>
            </a:rPr>
            <a:t>P70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50800</xdr:colOff>
      <xdr:row>23</xdr:row>
      <xdr:rowOff>19050</xdr:rowOff>
    </xdr:from>
    <xdr:to>
      <xdr:col>24</xdr:col>
      <xdr:colOff>190500</xdr:colOff>
      <xdr:row>25</xdr:row>
      <xdr:rowOff>0</xdr:rowOff>
    </xdr:to>
    <xdr:sp macro="" textlink="">
      <xdr:nvSpPr>
        <xdr:cNvPr id="1335" name="AutoShape 2">
          <a:extLst>
            <a:ext uri="{FF2B5EF4-FFF2-40B4-BE49-F238E27FC236}">
              <a16:creationId xmlns:a16="http://schemas.microsoft.com/office/drawing/2014/main" id="{DA035EC4-9D81-667A-7186-F239C6C3739E}"/>
            </a:ext>
          </a:extLst>
        </xdr:cNvPr>
        <xdr:cNvSpPr>
          <a:spLocks/>
        </xdr:cNvSpPr>
      </xdr:nvSpPr>
      <xdr:spPr bwMode="auto">
        <a:xfrm>
          <a:off x="6477000" y="8229600"/>
          <a:ext cx="419100" cy="615950"/>
        </a:xfrm>
        <a:prstGeom prst="rightBrace">
          <a:avLst>
            <a:gd name="adj1" fmla="val 8192"/>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228598</xdr:colOff>
      <xdr:row>23</xdr:row>
      <xdr:rowOff>132897</xdr:rowOff>
    </xdr:from>
    <xdr:ext cx="3850442" cy="418704"/>
    <xdr:sp macro="" textlink="">
      <xdr:nvSpPr>
        <xdr:cNvPr id="7" name="Text Box 3">
          <a:extLst>
            <a:ext uri="{FF2B5EF4-FFF2-40B4-BE49-F238E27FC236}">
              <a16:creationId xmlns:a16="http://schemas.microsoft.com/office/drawing/2014/main" id="{B76458B1-8828-CC9E-5418-905882EFF27B}"/>
            </a:ext>
          </a:extLst>
        </xdr:cNvPr>
        <xdr:cNvSpPr txBox="1">
          <a:spLocks noChangeArrowheads="1"/>
        </xdr:cNvSpPr>
      </xdr:nvSpPr>
      <xdr:spPr bwMode="auto">
        <a:xfrm>
          <a:off x="7562848" y="8232322"/>
          <a:ext cx="3829051"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lnSpc>
              <a:spcPts val="1300"/>
            </a:lnSpc>
            <a:defRPr sz="1000"/>
          </a:pPr>
          <a:r>
            <a:rPr lang="ja-JP" altLang="en-US" sz="1200" b="1" i="0" u="none" strike="noStrike" baseline="0">
              <a:solidFill>
                <a:srgbClr val="FF0000"/>
              </a:solidFill>
              <a:latin typeface="ＭＳ Ｐゴシック"/>
              <a:ea typeface="ＭＳ Ｐゴシック"/>
            </a:rPr>
            <a:t>本エクセルファイル中の別紙シートに入力すると自動的に転記されるため、ここでは入力不要です。</a:t>
          </a:r>
          <a:endParaRPr lang="ja-JP" altLang="en-US"/>
        </a:p>
      </xdr:txBody>
    </xdr:sp>
    <xdr:clientData/>
  </xdr:oneCellAnchor>
  <xdr:twoCellAnchor>
    <xdr:from>
      <xdr:col>23</xdr:col>
      <xdr:colOff>260350</xdr:colOff>
      <xdr:row>5</xdr:row>
      <xdr:rowOff>149225</xdr:rowOff>
    </xdr:from>
    <xdr:to>
      <xdr:col>42</xdr:col>
      <xdr:colOff>89139</xdr:colOff>
      <xdr:row>10</xdr:row>
      <xdr:rowOff>137796</xdr:rowOff>
    </xdr:to>
    <xdr:sp macro="" textlink="">
      <xdr:nvSpPr>
        <xdr:cNvPr id="8" name="Text Box 2">
          <a:extLst>
            <a:ext uri="{FF2B5EF4-FFF2-40B4-BE49-F238E27FC236}">
              <a16:creationId xmlns:a16="http://schemas.microsoft.com/office/drawing/2014/main" id="{A633259D-43AD-3351-401C-A10054E3563E}"/>
            </a:ext>
          </a:extLst>
        </xdr:cNvPr>
        <xdr:cNvSpPr txBox="1">
          <a:spLocks noChangeArrowheads="1"/>
        </xdr:cNvSpPr>
      </xdr:nvSpPr>
      <xdr:spPr bwMode="auto">
        <a:xfrm>
          <a:off x="7296150" y="1219200"/>
          <a:ext cx="6743948" cy="123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a:r>
            <a:rPr lang="en-US" altLang="ja-JP" sz="1400" b="1" i="0" baseline="0">
              <a:effectLst/>
              <a:latin typeface="+mn-lt"/>
              <a:ea typeface="+mn-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a:t>
          </a:r>
          <a:r>
            <a:rPr lang="ja-JP" altLang="en-US" sz="1400">
              <a:solidFill>
                <a:srgbClr val="FF0000"/>
              </a:solidFill>
              <a:effectLst/>
              <a:latin typeface="+mn-ea"/>
              <a:ea typeface="+mn-ea"/>
            </a:rPr>
            <a:t>受領印をご希望の際は、適宜押印～切手を貼った封筒を同封のうえ、鑑（表紙）のみを郵送してください。</a:t>
          </a:r>
          <a:endParaRPr lang="ja-JP" altLang="ja-JP" sz="1400">
            <a:solidFill>
              <a:srgbClr val="FF0000"/>
            </a:solidFill>
            <a:effectLst/>
            <a:latin typeface="+mn-ea"/>
            <a:ea typeface="+mn-ea"/>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editAs="oneCell">
    <xdr:from>
      <xdr:col>23</xdr:col>
      <xdr:colOff>204107</xdr:colOff>
      <xdr:row>10</xdr:row>
      <xdr:rowOff>193737</xdr:rowOff>
    </xdr:from>
    <xdr:to>
      <xdr:col>43</xdr:col>
      <xdr:colOff>439057</xdr:colOff>
      <xdr:row>22</xdr:row>
      <xdr:rowOff>806451</xdr:rowOff>
    </xdr:to>
    <xdr:pic>
      <xdr:nvPicPr>
        <xdr:cNvPr id="2" name="図 1">
          <a:extLst>
            <a:ext uri="{FF2B5EF4-FFF2-40B4-BE49-F238E27FC236}">
              <a16:creationId xmlns:a16="http://schemas.microsoft.com/office/drawing/2014/main" id="{6FC43D21-23DB-F3CE-BABE-61089A844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63393" y="2602201"/>
          <a:ext cx="7092950" cy="5184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110565</xdr:colOff>
      <xdr:row>4</xdr:row>
      <xdr:rowOff>168088</xdr:rowOff>
    </xdr:from>
    <xdr:ext cx="4022606" cy="559384"/>
    <xdr:sp macro="" textlink="">
      <xdr:nvSpPr>
        <xdr:cNvPr id="3" name="Text Box 9">
          <a:extLst>
            <a:ext uri="{FF2B5EF4-FFF2-40B4-BE49-F238E27FC236}">
              <a16:creationId xmlns:a16="http://schemas.microsoft.com/office/drawing/2014/main" id="{E761E813-FDEA-D927-4973-8AAC58E3874E}"/>
            </a:ext>
          </a:extLst>
        </xdr:cNvPr>
        <xdr:cNvSpPr txBox="1">
          <a:spLocks noChangeArrowheads="1"/>
        </xdr:cNvSpPr>
      </xdr:nvSpPr>
      <xdr:spPr bwMode="auto">
        <a:xfrm>
          <a:off x="12584206" y="874059"/>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P69</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editAs="oneCell">
    <xdr:from>
      <xdr:col>0</xdr:col>
      <xdr:colOff>558800</xdr:colOff>
      <xdr:row>63</xdr:row>
      <xdr:rowOff>57150</xdr:rowOff>
    </xdr:from>
    <xdr:to>
      <xdr:col>8</xdr:col>
      <xdr:colOff>485775</xdr:colOff>
      <xdr:row>85</xdr:row>
      <xdr:rowOff>142875</xdr:rowOff>
    </xdr:to>
    <xdr:pic>
      <xdr:nvPicPr>
        <xdr:cNvPr id="10395" name="図 3">
          <a:extLst>
            <a:ext uri="{FF2B5EF4-FFF2-40B4-BE49-F238E27FC236}">
              <a16:creationId xmlns:a16="http://schemas.microsoft.com/office/drawing/2014/main" id="{14CCDE3C-75BD-42E6-E880-0E053B7B7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800" y="17818100"/>
          <a:ext cx="9455150"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82551</xdr:colOff>
      <xdr:row>9</xdr:row>
      <xdr:rowOff>38101</xdr:rowOff>
    </xdr:from>
    <xdr:to>
      <xdr:col>11</xdr:col>
      <xdr:colOff>1816</xdr:colOff>
      <xdr:row>19</xdr:row>
      <xdr:rowOff>79376</xdr:rowOff>
    </xdr:to>
    <xdr:sp macro="" textlink="">
      <xdr:nvSpPr>
        <xdr:cNvPr id="2" name="正方形/長方形 1">
          <a:extLst>
            <a:ext uri="{FF2B5EF4-FFF2-40B4-BE49-F238E27FC236}">
              <a16:creationId xmlns:a16="http://schemas.microsoft.com/office/drawing/2014/main" id="{1B431E5E-2AA0-DAEA-6A3C-608984E48E4F}"/>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155575</xdr:colOff>
      <xdr:row>21</xdr:row>
      <xdr:rowOff>152400</xdr:rowOff>
    </xdr:from>
    <xdr:to>
      <xdr:col>10</xdr:col>
      <xdr:colOff>711046</xdr:colOff>
      <xdr:row>28</xdr:row>
      <xdr:rowOff>190500</xdr:rowOff>
    </xdr:to>
    <xdr:sp macro="" textlink="">
      <xdr:nvSpPr>
        <xdr:cNvPr id="3" name="正方形/長方形 2">
          <a:extLst>
            <a:ext uri="{FF2B5EF4-FFF2-40B4-BE49-F238E27FC236}">
              <a16:creationId xmlns:a16="http://schemas.microsoft.com/office/drawing/2014/main" id="{21CB37DE-452E-B72D-896B-47DC3F5EBA57}"/>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143435</xdr:colOff>
      <xdr:row>40</xdr:row>
      <xdr:rowOff>168087</xdr:rowOff>
    </xdr:from>
    <xdr:to>
      <xdr:col>6</xdr:col>
      <xdr:colOff>514903</xdr:colOff>
      <xdr:row>46</xdr:row>
      <xdr:rowOff>342524</xdr:rowOff>
    </xdr:to>
    <xdr:sp macro="" textlink="">
      <xdr:nvSpPr>
        <xdr:cNvPr id="4" name="正方形/長方形 3">
          <a:extLst>
            <a:ext uri="{FF2B5EF4-FFF2-40B4-BE49-F238E27FC236}">
              <a16:creationId xmlns:a16="http://schemas.microsoft.com/office/drawing/2014/main" id="{C71D41F7-FA4F-E6A1-6D24-20538D8A2527}"/>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lnSpc>
              <a:spcPts val="1600"/>
            </a:lnSpc>
          </a:pPr>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837845</xdr:colOff>
      <xdr:row>46</xdr:row>
      <xdr:rowOff>358588</xdr:rowOff>
    </xdr:to>
    <xdr:sp macro="" textlink="">
      <xdr:nvSpPr>
        <xdr:cNvPr id="5" name="正方形/長方形 4">
          <a:extLst>
            <a:ext uri="{FF2B5EF4-FFF2-40B4-BE49-F238E27FC236}">
              <a16:creationId xmlns:a16="http://schemas.microsoft.com/office/drawing/2014/main" id="{0C7453F2-5750-C2BD-ACF0-74ED155AE542}"/>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72091</xdr:colOff>
      <xdr:row>55</xdr:row>
      <xdr:rowOff>51174</xdr:rowOff>
    </xdr:from>
    <xdr:to>
      <xdr:col>5</xdr:col>
      <xdr:colOff>243541</xdr:colOff>
      <xdr:row>58</xdr:row>
      <xdr:rowOff>320115</xdr:rowOff>
    </xdr:to>
    <xdr:sp macro="" textlink="">
      <xdr:nvSpPr>
        <xdr:cNvPr id="6" name="右中かっこ 5">
          <a:extLst>
            <a:ext uri="{FF2B5EF4-FFF2-40B4-BE49-F238E27FC236}">
              <a16:creationId xmlns:a16="http://schemas.microsoft.com/office/drawing/2014/main" id="{F7E0A44D-3C7E-2136-685B-6B42FE51A848}"/>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51547</xdr:colOff>
      <xdr:row>55</xdr:row>
      <xdr:rowOff>13074</xdr:rowOff>
    </xdr:from>
    <xdr:to>
      <xdr:col>10</xdr:col>
      <xdr:colOff>238991</xdr:colOff>
      <xdr:row>57</xdr:row>
      <xdr:rowOff>353783</xdr:rowOff>
    </xdr:to>
    <xdr:sp macro="" textlink="">
      <xdr:nvSpPr>
        <xdr:cNvPr id="7" name="右中かっこ 6">
          <a:extLst>
            <a:ext uri="{FF2B5EF4-FFF2-40B4-BE49-F238E27FC236}">
              <a16:creationId xmlns:a16="http://schemas.microsoft.com/office/drawing/2014/main" id="{4FC5560D-F476-B45C-315F-9A71D6763B38}"/>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316753</xdr:colOff>
      <xdr:row>56</xdr:row>
      <xdr:rowOff>101227</xdr:rowOff>
    </xdr:from>
    <xdr:to>
      <xdr:col>5</xdr:col>
      <xdr:colOff>1119086</xdr:colOff>
      <xdr:row>58</xdr:row>
      <xdr:rowOff>156892</xdr:rowOff>
    </xdr:to>
    <xdr:sp macro="" textlink="">
      <xdr:nvSpPr>
        <xdr:cNvPr id="8" name="正方形/長方形 7">
          <a:extLst>
            <a:ext uri="{FF2B5EF4-FFF2-40B4-BE49-F238E27FC236}">
              <a16:creationId xmlns:a16="http://schemas.microsoft.com/office/drawing/2014/main" id="{D8DA756E-CA35-FFF0-449B-9ED53792AA0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91888</xdr:rowOff>
    </xdr:from>
    <xdr:to>
      <xdr:col>10</xdr:col>
      <xdr:colOff>1115248</xdr:colOff>
      <xdr:row>57</xdr:row>
      <xdr:rowOff>141193</xdr:rowOff>
    </xdr:to>
    <xdr:sp macro="" textlink="">
      <xdr:nvSpPr>
        <xdr:cNvPr id="9" name="正方形/長方形 8">
          <a:extLst>
            <a:ext uri="{FF2B5EF4-FFF2-40B4-BE49-F238E27FC236}">
              <a16:creationId xmlns:a16="http://schemas.microsoft.com/office/drawing/2014/main" id="{989A3DEF-8499-DB3F-16D1-E45652A0315B}"/>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600"/>
            </a:lnSpc>
          </a:pPr>
          <a:r>
            <a:rPr kumimoji="1" lang="ja-JP" altLang="en-US" sz="1400">
              <a:solidFill>
                <a:srgbClr val="FF0000"/>
              </a:solidFill>
            </a:rPr>
            <a:t>導入目標は参考記入</a:t>
          </a:r>
        </a:p>
      </xdr:txBody>
    </xdr:sp>
    <xdr:clientData/>
  </xdr:twoCellAnchor>
  <xdr:oneCellAnchor>
    <xdr:from>
      <xdr:col>12</xdr:col>
      <xdr:colOff>258041</xdr:colOff>
      <xdr:row>11</xdr:row>
      <xdr:rowOff>17318</xdr:rowOff>
    </xdr:from>
    <xdr:ext cx="4097476" cy="559384"/>
    <xdr:sp macro="" textlink="">
      <xdr:nvSpPr>
        <xdr:cNvPr id="10" name="Text Box 9">
          <a:extLst>
            <a:ext uri="{FF2B5EF4-FFF2-40B4-BE49-F238E27FC236}">
              <a16:creationId xmlns:a16="http://schemas.microsoft.com/office/drawing/2014/main" id="{B8456EDB-5330-4AB5-B4D7-1C0C72A97C44}"/>
            </a:ext>
          </a:extLst>
        </xdr:cNvPr>
        <xdr:cNvSpPr txBox="1">
          <a:spLocks noChangeArrowheads="1"/>
        </xdr:cNvSpPr>
      </xdr:nvSpPr>
      <xdr:spPr bwMode="auto">
        <a:xfrm>
          <a:off x="13594773" y="2476500"/>
          <a:ext cx="4090555"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P72,73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120650</xdr:colOff>
      <xdr:row>23</xdr:row>
      <xdr:rowOff>9525</xdr:rowOff>
    </xdr:from>
    <xdr:to>
      <xdr:col>15</xdr:col>
      <xdr:colOff>539752</xdr:colOff>
      <xdr:row>25</xdr:row>
      <xdr:rowOff>161925</xdr:rowOff>
    </xdr:to>
    <xdr:sp macro="" textlink="">
      <xdr:nvSpPr>
        <xdr:cNvPr id="5" name="角丸四角形 4">
          <a:extLst>
            <a:ext uri="{FF2B5EF4-FFF2-40B4-BE49-F238E27FC236}">
              <a16:creationId xmlns:a16="http://schemas.microsoft.com/office/drawing/2014/main" id="{8110C1BC-E181-49F3-FB89-B49B138FA4E3}"/>
            </a:ext>
          </a:extLst>
        </xdr:cNvPr>
        <xdr:cNvSpPr/>
      </xdr:nvSpPr>
      <xdr:spPr>
        <a:xfrm>
          <a:off x="7181850" y="5191125"/>
          <a:ext cx="5257802" cy="533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en-US" altLang="ja-JP" sz="1100"/>
            <a:t>※</a:t>
          </a:r>
          <a:r>
            <a:rPr kumimoji="1" lang="ja-JP" altLang="en-US" sz="1100"/>
            <a:t>買電とは、一般送配電事業者、送電事業者及び特定送配電事業者が維持し、及び運用する電線路を介して供給を受けた電気以外の電気で使用した電力をいう。</a:t>
          </a:r>
          <a:endParaRPr kumimoji="1" lang="en-US" altLang="ja-JP" sz="1100"/>
        </a:p>
      </xdr:txBody>
    </xdr:sp>
    <xdr:clientData/>
  </xdr:twoCellAnchor>
  <xdr:twoCellAnchor editAs="oneCell">
    <xdr:from>
      <xdr:col>8</xdr:col>
      <xdr:colOff>19050</xdr:colOff>
      <xdr:row>1</xdr:row>
      <xdr:rowOff>69850</xdr:rowOff>
    </xdr:from>
    <xdr:to>
      <xdr:col>16</xdr:col>
      <xdr:colOff>19050</xdr:colOff>
      <xdr:row>21</xdr:row>
      <xdr:rowOff>95250</xdr:rowOff>
    </xdr:to>
    <xdr:pic>
      <xdr:nvPicPr>
        <xdr:cNvPr id="16584" name="図 41">
          <a:extLst>
            <a:ext uri="{FF2B5EF4-FFF2-40B4-BE49-F238E27FC236}">
              <a16:creationId xmlns:a16="http://schemas.microsoft.com/office/drawing/2014/main" id="{71D9ABA2-70A0-45C4-1990-281A05E13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450850"/>
          <a:ext cx="5029200" cy="443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hg-santeikohyo.env.go.jp/cal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1885-2E0E-4A93-B57A-1C98E7E1C4DB}">
  <sheetPr codeName="Sheet1"/>
  <dimension ref="A1:AR109"/>
  <sheetViews>
    <sheetView showGridLines="0" tabSelected="1" view="pageBreakPreview" zoomScale="80" zoomScaleNormal="100" zoomScaleSheetLayoutView="80" workbookViewId="0"/>
  </sheetViews>
  <sheetFormatPr defaultColWidth="9" defaultRowHeight="13" x14ac:dyDescent="0.2"/>
  <cols>
    <col min="1" max="39" width="4" customWidth="1"/>
  </cols>
  <sheetData>
    <row r="1" spans="1:44" ht="6.75" customHeight="1" x14ac:dyDescent="0.2"/>
    <row r="2" spans="1:44" ht="20.149999999999999" customHeight="1" x14ac:dyDescent="0.2">
      <c r="A2" s="1" t="s">
        <v>6</v>
      </c>
      <c r="B2" s="1"/>
      <c r="C2" s="1"/>
      <c r="D2" s="1"/>
      <c r="E2" s="1"/>
      <c r="F2" s="1"/>
      <c r="G2" s="1"/>
      <c r="H2" s="1"/>
      <c r="I2" s="1"/>
      <c r="J2" s="1"/>
      <c r="K2" s="1"/>
      <c r="L2" s="1"/>
      <c r="M2" s="1"/>
      <c r="N2" s="1"/>
      <c r="O2" s="1"/>
      <c r="P2" s="408" t="s">
        <v>0</v>
      </c>
      <c r="Q2" s="408"/>
      <c r="R2" s="408"/>
      <c r="S2" s="408"/>
      <c r="T2" s="417"/>
      <c r="U2" s="417"/>
      <c r="V2" s="417"/>
      <c r="W2" s="417"/>
      <c r="X2" s="332" t="s">
        <v>36</v>
      </c>
    </row>
    <row r="3" spans="1:44" ht="20.149999999999999" customHeight="1" x14ac:dyDescent="0.2">
      <c r="A3" s="1"/>
      <c r="B3" s="1"/>
      <c r="C3" s="1"/>
      <c r="D3" s="1"/>
      <c r="E3" s="1"/>
      <c r="F3" s="1"/>
      <c r="G3" s="1"/>
      <c r="H3" s="1"/>
      <c r="I3" s="1"/>
      <c r="J3" s="1"/>
      <c r="K3" s="1"/>
      <c r="L3" s="1"/>
      <c r="M3" s="1"/>
      <c r="N3" s="1"/>
      <c r="O3" s="1"/>
      <c r="P3" s="408" t="s">
        <v>1</v>
      </c>
      <c r="Q3" s="408"/>
      <c r="R3" s="408"/>
      <c r="S3" s="418"/>
      <c r="T3" s="419"/>
      <c r="U3" s="419"/>
      <c r="V3" s="419"/>
      <c r="W3" s="419"/>
      <c r="X3" s="333" t="s">
        <v>3841</v>
      </c>
    </row>
    <row r="4" spans="1:44" ht="20.149999999999999" customHeight="1" x14ac:dyDescent="0.2">
      <c r="A4" s="6"/>
      <c r="B4" s="1"/>
      <c r="C4" s="1"/>
      <c r="E4" s="5"/>
      <c r="F4" s="1"/>
      <c r="G4" s="1"/>
      <c r="H4" s="1"/>
      <c r="I4" s="1"/>
      <c r="J4" s="1"/>
      <c r="K4" s="1"/>
      <c r="L4" s="1"/>
      <c r="M4" s="1"/>
      <c r="N4" s="1"/>
      <c r="O4" s="1"/>
      <c r="P4" s="1"/>
      <c r="Q4" s="1"/>
      <c r="R4" s="1"/>
      <c r="S4" s="1"/>
      <c r="T4" s="1"/>
      <c r="U4" s="1"/>
      <c r="V4" s="1"/>
      <c r="W4" s="1"/>
      <c r="X4" s="333" t="s">
        <v>37</v>
      </c>
    </row>
    <row r="5" spans="1:44" ht="20.149999999999999" customHeight="1" x14ac:dyDescent="0.2">
      <c r="A5" s="397" t="s">
        <v>7</v>
      </c>
      <c r="B5" s="397"/>
      <c r="C5" s="397"/>
      <c r="D5" s="397"/>
      <c r="E5" s="397"/>
      <c r="F5" s="397"/>
      <c r="G5" s="397"/>
      <c r="H5" s="397"/>
      <c r="I5" s="397"/>
      <c r="J5" s="397"/>
      <c r="K5" s="397"/>
      <c r="L5" s="397"/>
      <c r="M5" s="397"/>
      <c r="N5" s="397"/>
      <c r="O5" s="397"/>
      <c r="P5" s="397"/>
      <c r="Q5" s="397"/>
      <c r="R5" s="397"/>
      <c r="S5" s="397"/>
      <c r="T5" s="397"/>
      <c r="U5" s="397"/>
      <c r="V5" s="397"/>
      <c r="W5" s="397"/>
    </row>
    <row r="6" spans="1:44" ht="20.149999999999999" customHeight="1" x14ac:dyDescent="0.2">
      <c r="A6" s="1"/>
      <c r="B6" s="1"/>
      <c r="C6" s="1"/>
      <c r="D6" s="1"/>
      <c r="E6" s="1"/>
      <c r="F6" s="1"/>
      <c r="G6" s="1"/>
      <c r="H6" s="1"/>
      <c r="I6" s="1"/>
      <c r="J6" s="1"/>
      <c r="K6" s="1"/>
      <c r="L6" s="1"/>
      <c r="M6" s="1"/>
      <c r="N6" s="1"/>
      <c r="O6" s="1"/>
      <c r="P6" s="1"/>
      <c r="Q6" s="1"/>
      <c r="R6" s="1"/>
      <c r="S6" s="1"/>
      <c r="T6" s="1"/>
      <c r="U6" s="1"/>
      <c r="V6" s="1"/>
      <c r="W6" s="1"/>
    </row>
    <row r="7" spans="1:44" ht="20.149999999999999" customHeight="1" x14ac:dyDescent="0.2">
      <c r="A7" s="1"/>
      <c r="B7" s="1"/>
      <c r="C7" s="1"/>
      <c r="D7" s="1"/>
      <c r="E7" s="1"/>
      <c r="F7" s="1"/>
      <c r="G7" s="1"/>
      <c r="H7" s="1"/>
      <c r="I7" s="1"/>
      <c r="J7" s="1"/>
      <c r="K7" s="1"/>
      <c r="L7" s="1"/>
      <c r="M7" s="1"/>
      <c r="N7" s="1"/>
      <c r="O7" s="1"/>
      <c r="P7" s="1"/>
      <c r="Q7" s="1"/>
      <c r="R7" s="1"/>
      <c r="S7" s="1"/>
      <c r="T7" s="1"/>
      <c r="U7" s="1"/>
      <c r="V7" s="1"/>
      <c r="W7" s="1"/>
    </row>
    <row r="8" spans="1:44" ht="20.149999999999999" customHeight="1" x14ac:dyDescent="0.2">
      <c r="A8" s="1"/>
      <c r="B8" s="1"/>
      <c r="C8" s="2"/>
      <c r="D8" s="397"/>
      <c r="E8" s="397"/>
      <c r="F8" s="397"/>
      <c r="G8" s="397"/>
      <c r="H8" s="1"/>
      <c r="I8" s="1"/>
      <c r="J8" s="1"/>
      <c r="K8" s="1"/>
      <c r="L8" s="1"/>
      <c r="M8" s="1"/>
      <c r="N8" s="1"/>
      <c r="O8" s="3"/>
      <c r="P8" s="3"/>
      <c r="Q8" s="407"/>
      <c r="R8" s="407"/>
      <c r="S8" s="63" t="s">
        <v>10</v>
      </c>
      <c r="T8" s="62"/>
      <c r="U8" s="63" t="s">
        <v>9</v>
      </c>
      <c r="V8" s="62"/>
      <c r="W8" s="63" t="s">
        <v>8</v>
      </c>
    </row>
    <row r="9" spans="1:44" ht="20.149999999999999" customHeight="1" x14ac:dyDescent="0.2">
      <c r="A9" s="397" t="s">
        <v>2</v>
      </c>
      <c r="B9" s="397"/>
      <c r="C9" s="397"/>
      <c r="D9" s="397"/>
      <c r="E9" s="397"/>
      <c r="F9" s="397"/>
      <c r="G9" s="397"/>
      <c r="H9" s="1" t="s">
        <v>3</v>
      </c>
      <c r="I9" s="1"/>
      <c r="J9" s="1"/>
      <c r="K9" s="1"/>
      <c r="L9" s="1"/>
      <c r="M9" s="1"/>
      <c r="N9" s="1"/>
      <c r="O9" s="3"/>
      <c r="P9" s="3"/>
      <c r="AR9" t="s">
        <v>84</v>
      </c>
    </row>
    <row r="10" spans="1:44" ht="20.149999999999999" customHeight="1" x14ac:dyDescent="0.2">
      <c r="A10" s="1"/>
      <c r="B10" s="1"/>
      <c r="C10" s="1"/>
      <c r="D10" s="1"/>
      <c r="E10" s="1"/>
      <c r="F10" s="1"/>
      <c r="G10" s="1"/>
      <c r="H10" s="1"/>
      <c r="I10" s="1"/>
      <c r="J10" s="1"/>
      <c r="K10" s="1"/>
      <c r="L10" s="1"/>
      <c r="M10" s="1"/>
      <c r="N10" s="1"/>
      <c r="O10" s="1"/>
      <c r="P10" s="1"/>
      <c r="Q10" s="1"/>
      <c r="R10" s="1"/>
      <c r="S10" s="1"/>
      <c r="T10" s="1"/>
      <c r="U10" s="1"/>
      <c r="V10" s="1"/>
      <c r="W10" s="1"/>
      <c r="AR10" t="s">
        <v>85</v>
      </c>
    </row>
    <row r="11" spans="1:44" ht="20.149999999999999" customHeight="1" x14ac:dyDescent="0.2">
      <c r="A11" s="1"/>
      <c r="B11" s="1"/>
      <c r="C11" s="1"/>
      <c r="D11" s="1"/>
      <c r="E11" s="1"/>
      <c r="F11" s="1"/>
      <c r="G11" s="1"/>
      <c r="H11" s="1"/>
      <c r="I11" s="1" t="s">
        <v>11</v>
      </c>
      <c r="J11" s="1"/>
      <c r="K11" s="1" t="s">
        <v>4</v>
      </c>
      <c r="L11" s="1"/>
      <c r="M11" s="1"/>
      <c r="N11" s="1"/>
      <c r="O11" s="1"/>
      <c r="P11" s="1"/>
      <c r="Q11" s="1"/>
      <c r="R11" s="1"/>
      <c r="S11" s="1"/>
      <c r="T11" s="1"/>
      <c r="U11" s="1"/>
      <c r="V11" s="1"/>
      <c r="W11" s="1"/>
      <c r="AR11" t="s">
        <v>86</v>
      </c>
    </row>
    <row r="12" spans="1:44" ht="20.149999999999999" customHeight="1" x14ac:dyDescent="0.2">
      <c r="A12" s="1"/>
      <c r="B12" s="1"/>
      <c r="C12" s="1"/>
      <c r="D12" s="1"/>
      <c r="E12" s="1"/>
      <c r="F12" s="1"/>
      <c r="G12" s="1"/>
      <c r="H12" s="1"/>
      <c r="I12" s="1"/>
      <c r="J12" s="1"/>
      <c r="K12" s="409"/>
      <c r="L12" s="409"/>
      <c r="M12" s="409"/>
      <c r="N12" s="409"/>
      <c r="O12" s="409"/>
      <c r="P12" s="409"/>
      <c r="Q12" s="409"/>
      <c r="R12" s="409"/>
      <c r="S12" s="409"/>
      <c r="T12" s="409"/>
      <c r="U12" s="409"/>
      <c r="V12" s="409"/>
      <c r="W12" s="409"/>
      <c r="AR12" t="s">
        <v>87</v>
      </c>
    </row>
    <row r="13" spans="1:44" ht="20.149999999999999" customHeight="1" x14ac:dyDescent="0.2">
      <c r="A13" s="1"/>
      <c r="B13" s="1"/>
      <c r="C13" s="1"/>
      <c r="D13" s="1"/>
      <c r="E13" s="1"/>
      <c r="F13" s="1"/>
      <c r="G13" s="1"/>
      <c r="H13" s="1"/>
      <c r="I13" s="1"/>
      <c r="J13" s="1"/>
      <c r="K13" s="410"/>
      <c r="L13" s="410"/>
      <c r="M13" s="410"/>
      <c r="N13" s="410"/>
      <c r="O13" s="410"/>
      <c r="P13" s="410"/>
      <c r="Q13" s="410"/>
      <c r="R13" s="410"/>
      <c r="S13" s="410"/>
      <c r="T13" s="410"/>
      <c r="U13" s="410"/>
      <c r="V13" s="410"/>
      <c r="W13" s="410"/>
      <c r="AR13" t="s">
        <v>88</v>
      </c>
    </row>
    <row r="14" spans="1:44" ht="20.149999999999999" customHeight="1" x14ac:dyDescent="0.2">
      <c r="A14" s="1"/>
      <c r="B14" s="1"/>
      <c r="C14" s="1"/>
      <c r="D14" s="1"/>
      <c r="E14" s="1"/>
      <c r="F14" s="1"/>
      <c r="G14" s="1"/>
      <c r="H14" s="1"/>
      <c r="I14" s="1"/>
      <c r="J14" s="1"/>
      <c r="K14" s="1" t="s">
        <v>5</v>
      </c>
      <c r="L14" s="1"/>
      <c r="M14" s="1"/>
      <c r="N14" s="1"/>
      <c r="O14" s="1"/>
      <c r="P14" s="1"/>
      <c r="Q14" s="1"/>
      <c r="R14" s="1"/>
      <c r="S14" s="1"/>
      <c r="T14" s="1"/>
      <c r="U14" s="1"/>
      <c r="V14" s="1"/>
      <c r="W14" s="1"/>
      <c r="AR14" t="s">
        <v>89</v>
      </c>
    </row>
    <row r="15" spans="1:44" ht="20.149999999999999" customHeight="1" x14ac:dyDescent="0.2">
      <c r="A15" s="1"/>
      <c r="B15" s="1"/>
      <c r="C15" s="1"/>
      <c r="D15" s="1"/>
      <c r="E15" s="1"/>
      <c r="F15" s="1"/>
      <c r="G15" s="1"/>
      <c r="H15" s="1"/>
      <c r="I15" s="1"/>
      <c r="J15" s="1"/>
      <c r="K15" s="409"/>
      <c r="L15" s="409"/>
      <c r="M15" s="409"/>
      <c r="N15" s="409"/>
      <c r="O15" s="409"/>
      <c r="P15" s="409"/>
      <c r="Q15" s="409"/>
      <c r="R15" s="409"/>
      <c r="S15" s="409"/>
      <c r="T15" s="409"/>
      <c r="U15" s="409"/>
      <c r="V15" s="409"/>
      <c r="W15" s="409"/>
      <c r="AR15" t="s">
        <v>90</v>
      </c>
    </row>
    <row r="16" spans="1:44" ht="20.149999999999999" customHeight="1" x14ac:dyDescent="0.2">
      <c r="A16" s="1"/>
      <c r="B16" s="1"/>
      <c r="C16" s="1"/>
      <c r="D16" s="1"/>
      <c r="E16" s="1"/>
      <c r="F16" s="1"/>
      <c r="G16" s="1"/>
      <c r="H16" s="1"/>
      <c r="I16" s="1"/>
      <c r="J16" s="1"/>
      <c r="K16" s="410"/>
      <c r="L16" s="410"/>
      <c r="M16" s="410"/>
      <c r="N16" s="410"/>
      <c r="O16" s="410"/>
      <c r="P16" s="410"/>
      <c r="Q16" s="410"/>
      <c r="R16" s="410"/>
      <c r="S16" s="410"/>
      <c r="T16" s="410"/>
      <c r="U16" s="410"/>
      <c r="V16" s="410"/>
      <c r="W16" s="410"/>
      <c r="AR16" t="s">
        <v>91</v>
      </c>
    </row>
    <row r="17" spans="1:44" ht="20.149999999999999" customHeight="1" x14ac:dyDescent="0.2">
      <c r="AR17" t="s">
        <v>92</v>
      </c>
    </row>
    <row r="18" spans="1:44" s="1" customFormat="1" ht="40" customHeight="1" x14ac:dyDescent="0.2">
      <c r="A18" s="376" t="s">
        <v>22</v>
      </c>
      <c r="B18" s="376"/>
      <c r="C18" s="376"/>
      <c r="D18" s="376"/>
      <c r="E18" s="376"/>
      <c r="F18" s="376"/>
      <c r="G18" s="376"/>
      <c r="H18" s="376"/>
      <c r="I18" s="377"/>
      <c r="J18" s="377"/>
      <c r="K18" s="377"/>
      <c r="L18" s="377"/>
      <c r="M18" s="377"/>
      <c r="N18" s="377"/>
      <c r="O18" s="377"/>
      <c r="P18" s="377"/>
      <c r="Q18" s="377"/>
      <c r="R18" s="377"/>
      <c r="S18" s="377"/>
      <c r="T18" s="377"/>
      <c r="U18" s="377"/>
      <c r="V18" s="377"/>
      <c r="W18" s="377"/>
      <c r="AR18" s="1" t="s">
        <v>93</v>
      </c>
    </row>
    <row r="19" spans="1:44" s="1" customFormat="1" ht="40" customHeight="1" x14ac:dyDescent="0.2">
      <c r="A19" s="376" t="s">
        <v>23</v>
      </c>
      <c r="B19" s="376"/>
      <c r="C19" s="376"/>
      <c r="D19" s="376"/>
      <c r="E19" s="376"/>
      <c r="F19" s="376"/>
      <c r="G19" s="376"/>
      <c r="H19" s="376"/>
      <c r="I19" s="377"/>
      <c r="J19" s="377"/>
      <c r="K19" s="377"/>
      <c r="L19" s="377"/>
      <c r="M19" s="377"/>
      <c r="N19" s="377"/>
      <c r="O19" s="377"/>
      <c r="P19" s="377"/>
      <c r="Q19" s="377"/>
      <c r="R19" s="377"/>
      <c r="S19" s="377"/>
      <c r="T19" s="377"/>
      <c r="U19" s="377"/>
      <c r="V19" s="377"/>
      <c r="W19" s="377"/>
      <c r="AR19" s="1" t="s">
        <v>94</v>
      </c>
    </row>
    <row r="20" spans="1:44" s="1" customFormat="1" ht="40" customHeight="1" x14ac:dyDescent="0.2">
      <c r="A20" s="376" t="s">
        <v>24</v>
      </c>
      <c r="B20" s="376"/>
      <c r="C20" s="376"/>
      <c r="D20" s="376"/>
      <c r="E20" s="376"/>
      <c r="F20" s="376"/>
      <c r="G20" s="376"/>
      <c r="H20" s="376"/>
      <c r="I20" s="378"/>
      <c r="J20" s="378"/>
      <c r="K20" s="378"/>
      <c r="L20" s="378"/>
      <c r="M20" s="378"/>
      <c r="N20" s="378"/>
      <c r="O20" s="378"/>
      <c r="P20" s="378"/>
      <c r="Q20" s="378"/>
      <c r="R20" s="378"/>
      <c r="S20" s="378"/>
      <c r="T20" s="378"/>
      <c r="U20" s="378"/>
      <c r="V20" s="378"/>
      <c r="W20" s="378"/>
      <c r="AR20" s="1" t="s">
        <v>95</v>
      </c>
    </row>
    <row r="21" spans="1:44" s="1" customFormat="1" ht="75" customHeight="1" x14ac:dyDescent="0.2">
      <c r="A21" s="411"/>
      <c r="B21" s="412"/>
      <c r="C21" s="412"/>
      <c r="D21" s="412"/>
      <c r="E21" s="412"/>
      <c r="F21" s="412"/>
      <c r="G21" s="412"/>
      <c r="H21" s="413"/>
      <c r="I21" s="379"/>
      <c r="J21" s="380"/>
      <c r="K21" s="380"/>
      <c r="L21" s="380"/>
      <c r="M21" s="380"/>
      <c r="N21" s="380"/>
      <c r="O21" s="380"/>
      <c r="P21" s="380"/>
      <c r="Q21" s="380"/>
      <c r="R21" s="380"/>
      <c r="S21" s="380"/>
      <c r="T21" s="380"/>
      <c r="U21" s="380"/>
      <c r="V21" s="380"/>
      <c r="W21" s="381"/>
      <c r="AR21" s="1" t="s">
        <v>96</v>
      </c>
    </row>
    <row r="22" spans="1:44" s="1" customFormat="1" ht="23.25" customHeight="1" x14ac:dyDescent="0.2">
      <c r="A22" s="19"/>
      <c r="B22" s="405">
        <v>2025</v>
      </c>
      <c r="C22" s="405"/>
      <c r="D22" s="400" t="s">
        <v>12</v>
      </c>
      <c r="E22" s="400"/>
      <c r="F22" s="400"/>
      <c r="G22" s="400"/>
      <c r="H22" s="401"/>
      <c r="I22" s="382"/>
      <c r="J22" s="383"/>
      <c r="K22" s="383"/>
      <c r="L22" s="383"/>
      <c r="M22" s="383"/>
      <c r="N22" s="383"/>
      <c r="O22" s="383"/>
      <c r="P22" s="383"/>
      <c r="Q22" s="383"/>
      <c r="R22" s="383"/>
      <c r="S22" s="383"/>
      <c r="T22" s="383"/>
      <c r="U22" s="383"/>
      <c r="V22" s="383"/>
      <c r="W22" s="384"/>
      <c r="X22" s="4"/>
      <c r="AR22" s="1" t="s">
        <v>97</v>
      </c>
    </row>
    <row r="23" spans="1:44" s="1" customFormat="1" ht="102" customHeight="1" x14ac:dyDescent="0.2">
      <c r="A23" s="402" t="s">
        <v>13</v>
      </c>
      <c r="B23" s="403"/>
      <c r="C23" s="403"/>
      <c r="D23" s="403"/>
      <c r="E23" s="403"/>
      <c r="F23" s="403"/>
      <c r="G23" s="403"/>
      <c r="H23" s="404"/>
      <c r="I23" s="385"/>
      <c r="J23" s="386"/>
      <c r="K23" s="386"/>
      <c r="L23" s="386"/>
      <c r="M23" s="386"/>
      <c r="N23" s="386"/>
      <c r="O23" s="386"/>
      <c r="P23" s="386"/>
      <c r="Q23" s="386"/>
      <c r="R23" s="386"/>
      <c r="S23" s="386"/>
      <c r="T23" s="386"/>
      <c r="U23" s="386"/>
      <c r="V23" s="386"/>
      <c r="W23" s="387"/>
      <c r="X23" s="4"/>
      <c r="AR23" s="1" t="s">
        <v>98</v>
      </c>
    </row>
    <row r="24" spans="1:44" s="1" customFormat="1" ht="25" customHeight="1" x14ac:dyDescent="0.2">
      <c r="A24" s="20"/>
      <c r="B24" s="406">
        <f>IF(B22="","",B22)</f>
        <v>2025</v>
      </c>
      <c r="C24" s="406"/>
      <c r="D24" s="398" t="s">
        <v>14</v>
      </c>
      <c r="E24" s="398"/>
      <c r="F24" s="398"/>
      <c r="G24" s="398"/>
      <c r="H24" s="399"/>
      <c r="I24" s="420" t="str">
        <f>IF(別紙!E57=" "," ",別紙!E57)</f>
        <v xml:space="preserve"> </v>
      </c>
      <c r="J24" s="421"/>
      <c r="K24" s="421"/>
      <c r="L24" s="421"/>
      <c r="M24" s="421"/>
      <c r="N24" s="421"/>
      <c r="O24" s="421"/>
      <c r="P24" s="421"/>
      <c r="Q24" s="421"/>
      <c r="R24" s="421"/>
      <c r="S24" s="421"/>
      <c r="T24" s="388" t="s">
        <v>16</v>
      </c>
      <c r="U24" s="388"/>
      <c r="V24" s="388"/>
      <c r="W24" s="389"/>
      <c r="X24" s="4"/>
      <c r="AR24" s="1" t="s">
        <v>99</v>
      </c>
    </row>
    <row r="25" spans="1:44" s="1" customFormat="1" ht="25" customHeight="1" x14ac:dyDescent="0.2">
      <c r="A25" s="414" t="s">
        <v>15</v>
      </c>
      <c r="B25" s="415"/>
      <c r="C25" s="415"/>
      <c r="D25" s="415"/>
      <c r="E25" s="415"/>
      <c r="F25" s="415"/>
      <c r="G25" s="415"/>
      <c r="H25" s="416"/>
      <c r="I25" s="422"/>
      <c r="J25" s="423"/>
      <c r="K25" s="423"/>
      <c r="L25" s="423"/>
      <c r="M25" s="423"/>
      <c r="N25" s="423"/>
      <c r="O25" s="423"/>
      <c r="P25" s="423"/>
      <c r="Q25" s="423"/>
      <c r="R25" s="423"/>
      <c r="S25" s="423"/>
      <c r="T25" s="390"/>
      <c r="U25" s="390"/>
      <c r="V25" s="390"/>
      <c r="W25" s="391"/>
      <c r="X25" s="4"/>
      <c r="AR25" s="1" t="s">
        <v>100</v>
      </c>
    </row>
    <row r="26" spans="1:44" s="1" customFormat="1" ht="39.75" customHeight="1" x14ac:dyDescent="0.2">
      <c r="A26" s="376" t="s">
        <v>17</v>
      </c>
      <c r="B26" s="376"/>
      <c r="C26" s="376"/>
      <c r="D26" s="392" t="s">
        <v>18</v>
      </c>
      <c r="E26" s="392"/>
      <c r="F26" s="392"/>
      <c r="G26" s="392"/>
      <c r="H26" s="392"/>
      <c r="I26" s="392"/>
      <c r="J26" s="393"/>
      <c r="K26" s="394"/>
      <c r="L26" s="394"/>
      <c r="M26" s="394"/>
      <c r="N26" s="394"/>
      <c r="O26" s="394"/>
      <c r="P26" s="394"/>
      <c r="Q26" s="394"/>
      <c r="R26" s="394"/>
      <c r="S26" s="394"/>
      <c r="T26" s="394"/>
      <c r="U26" s="394"/>
      <c r="V26" s="394"/>
      <c r="W26" s="395"/>
      <c r="AR26" s="1" t="s">
        <v>101</v>
      </c>
    </row>
    <row r="27" spans="1:44" s="1" customFormat="1" ht="23.25" customHeight="1" x14ac:dyDescent="0.2">
      <c r="A27" s="376"/>
      <c r="B27" s="376"/>
      <c r="C27" s="376"/>
      <c r="D27" s="392" t="s">
        <v>19</v>
      </c>
      <c r="E27" s="392"/>
      <c r="F27" s="392"/>
      <c r="G27" s="393"/>
      <c r="H27" s="394"/>
      <c r="I27" s="394"/>
      <c r="J27" s="394"/>
      <c r="K27" s="394"/>
      <c r="L27" s="394"/>
      <c r="M27" s="395"/>
      <c r="N27" s="392" t="s">
        <v>21</v>
      </c>
      <c r="O27" s="392"/>
      <c r="P27" s="392"/>
      <c r="Q27" s="393"/>
      <c r="R27" s="394"/>
      <c r="S27" s="394"/>
      <c r="T27" s="394"/>
      <c r="U27" s="394"/>
      <c r="V27" s="394"/>
      <c r="W27" s="395"/>
      <c r="AR27" s="1" t="s">
        <v>102</v>
      </c>
    </row>
    <row r="28" spans="1:44" s="1" customFormat="1" ht="23.25" customHeight="1" x14ac:dyDescent="0.2">
      <c r="A28" s="376"/>
      <c r="B28" s="376"/>
      <c r="C28" s="376"/>
      <c r="D28" s="392" t="s">
        <v>20</v>
      </c>
      <c r="E28" s="392"/>
      <c r="F28" s="392"/>
      <c r="G28" s="392"/>
      <c r="H28" s="392"/>
      <c r="I28" s="396"/>
      <c r="J28" s="394"/>
      <c r="K28" s="394"/>
      <c r="L28" s="394"/>
      <c r="M28" s="394"/>
      <c r="N28" s="394"/>
      <c r="O28" s="394"/>
      <c r="P28" s="394"/>
      <c r="Q28" s="394"/>
      <c r="R28" s="394"/>
      <c r="S28" s="394"/>
      <c r="T28" s="394"/>
      <c r="U28" s="394"/>
      <c r="V28" s="394"/>
      <c r="W28" s="395"/>
      <c r="AR28" s="1" t="s">
        <v>103</v>
      </c>
    </row>
    <row r="29" spans="1:44" x14ac:dyDescent="0.2">
      <c r="AR29" t="s">
        <v>104</v>
      </c>
    </row>
    <row r="30" spans="1:44" x14ac:dyDescent="0.2">
      <c r="AR30" t="s">
        <v>105</v>
      </c>
    </row>
    <row r="31" spans="1:44" x14ac:dyDescent="0.2">
      <c r="AR31" t="s">
        <v>106</v>
      </c>
    </row>
    <row r="32" spans="1:44" x14ac:dyDescent="0.2">
      <c r="AR32" t="s">
        <v>107</v>
      </c>
    </row>
    <row r="33" spans="44:44" x14ac:dyDescent="0.2">
      <c r="AR33" t="s">
        <v>108</v>
      </c>
    </row>
    <row r="34" spans="44:44" x14ac:dyDescent="0.2">
      <c r="AR34" t="s">
        <v>109</v>
      </c>
    </row>
    <row r="35" spans="44:44" x14ac:dyDescent="0.2">
      <c r="AR35" t="s">
        <v>110</v>
      </c>
    </row>
    <row r="36" spans="44:44" x14ac:dyDescent="0.2">
      <c r="AR36" t="s">
        <v>111</v>
      </c>
    </row>
    <row r="37" spans="44:44" x14ac:dyDescent="0.2">
      <c r="AR37" t="s">
        <v>112</v>
      </c>
    </row>
    <row r="38" spans="44:44" x14ac:dyDescent="0.2">
      <c r="AR38" t="s">
        <v>113</v>
      </c>
    </row>
    <row r="39" spans="44:44" x14ac:dyDescent="0.2">
      <c r="AR39" t="s">
        <v>114</v>
      </c>
    </row>
    <row r="40" spans="44:44" x14ac:dyDescent="0.2">
      <c r="AR40" t="s">
        <v>115</v>
      </c>
    </row>
    <row r="41" spans="44:44" x14ac:dyDescent="0.2">
      <c r="AR41" t="s">
        <v>116</v>
      </c>
    </row>
    <row r="42" spans="44:44" x14ac:dyDescent="0.2">
      <c r="AR42" t="s">
        <v>117</v>
      </c>
    </row>
    <row r="43" spans="44:44" x14ac:dyDescent="0.2">
      <c r="AR43" t="s">
        <v>118</v>
      </c>
    </row>
    <row r="44" spans="44:44" x14ac:dyDescent="0.2">
      <c r="AR44" t="s">
        <v>119</v>
      </c>
    </row>
    <row r="45" spans="44:44" x14ac:dyDescent="0.2">
      <c r="AR45" t="s">
        <v>120</v>
      </c>
    </row>
    <row r="46" spans="44:44" x14ac:dyDescent="0.2">
      <c r="AR46" t="s">
        <v>121</v>
      </c>
    </row>
    <row r="47" spans="44:44" x14ac:dyDescent="0.2">
      <c r="AR47" t="s">
        <v>122</v>
      </c>
    </row>
    <row r="48" spans="44:44" x14ac:dyDescent="0.2">
      <c r="AR48" t="s">
        <v>123</v>
      </c>
    </row>
    <row r="49" spans="44:44" x14ac:dyDescent="0.2">
      <c r="AR49" t="s">
        <v>124</v>
      </c>
    </row>
    <row r="50" spans="44:44" x14ac:dyDescent="0.2">
      <c r="AR50" t="s">
        <v>125</v>
      </c>
    </row>
    <row r="51" spans="44:44" x14ac:dyDescent="0.2">
      <c r="AR51" t="s">
        <v>126</v>
      </c>
    </row>
    <row r="52" spans="44:44" x14ac:dyDescent="0.2">
      <c r="AR52" t="s">
        <v>127</v>
      </c>
    </row>
    <row r="53" spans="44:44" x14ac:dyDescent="0.2">
      <c r="AR53" t="s">
        <v>128</v>
      </c>
    </row>
    <row r="54" spans="44:44" x14ac:dyDescent="0.2">
      <c r="AR54" t="s">
        <v>129</v>
      </c>
    </row>
    <row r="55" spans="44:44" x14ac:dyDescent="0.2">
      <c r="AR55" t="s">
        <v>130</v>
      </c>
    </row>
    <row r="56" spans="44:44" x14ac:dyDescent="0.2">
      <c r="AR56" t="s">
        <v>131</v>
      </c>
    </row>
    <row r="57" spans="44:44" x14ac:dyDescent="0.2">
      <c r="AR57" t="s">
        <v>132</v>
      </c>
    </row>
    <row r="58" spans="44:44" x14ac:dyDescent="0.2">
      <c r="AR58" t="s">
        <v>133</v>
      </c>
    </row>
    <row r="59" spans="44:44" x14ac:dyDescent="0.2">
      <c r="AR59" t="s">
        <v>134</v>
      </c>
    </row>
    <row r="60" spans="44:44" x14ac:dyDescent="0.2">
      <c r="AR60" t="s">
        <v>135</v>
      </c>
    </row>
    <row r="61" spans="44:44" x14ac:dyDescent="0.2">
      <c r="AR61" t="s">
        <v>136</v>
      </c>
    </row>
    <row r="62" spans="44:44" x14ac:dyDescent="0.2">
      <c r="AR62" t="s">
        <v>137</v>
      </c>
    </row>
    <row r="63" spans="44:44" x14ac:dyDescent="0.2">
      <c r="AR63" t="s">
        <v>138</v>
      </c>
    </row>
    <row r="64" spans="44:44" x14ac:dyDescent="0.2">
      <c r="AR64" t="s">
        <v>139</v>
      </c>
    </row>
    <row r="65" spans="44:44" x14ac:dyDescent="0.2">
      <c r="AR65" t="s">
        <v>140</v>
      </c>
    </row>
    <row r="66" spans="44:44" x14ac:dyDescent="0.2">
      <c r="AR66" t="s">
        <v>141</v>
      </c>
    </row>
    <row r="67" spans="44:44" x14ac:dyDescent="0.2">
      <c r="AR67" t="s">
        <v>142</v>
      </c>
    </row>
    <row r="68" spans="44:44" x14ac:dyDescent="0.2">
      <c r="AR68" t="s">
        <v>143</v>
      </c>
    </row>
    <row r="69" spans="44:44" x14ac:dyDescent="0.2">
      <c r="AR69" t="s">
        <v>144</v>
      </c>
    </row>
    <row r="70" spans="44:44" x14ac:dyDescent="0.2">
      <c r="AR70" t="s">
        <v>145</v>
      </c>
    </row>
    <row r="71" spans="44:44" x14ac:dyDescent="0.2">
      <c r="AR71" t="s">
        <v>146</v>
      </c>
    </row>
    <row r="72" spans="44:44" x14ac:dyDescent="0.2">
      <c r="AR72" t="s">
        <v>147</v>
      </c>
    </row>
    <row r="73" spans="44:44" x14ac:dyDescent="0.2">
      <c r="AR73" t="s">
        <v>148</v>
      </c>
    </row>
    <row r="74" spans="44:44" x14ac:dyDescent="0.2">
      <c r="AR74" t="s">
        <v>149</v>
      </c>
    </row>
    <row r="75" spans="44:44" x14ac:dyDescent="0.2">
      <c r="AR75" t="s">
        <v>150</v>
      </c>
    </row>
    <row r="76" spans="44:44" x14ac:dyDescent="0.2">
      <c r="AR76" t="s">
        <v>151</v>
      </c>
    </row>
    <row r="77" spans="44:44" x14ac:dyDescent="0.2">
      <c r="AR77" t="s">
        <v>152</v>
      </c>
    </row>
    <row r="78" spans="44:44" x14ac:dyDescent="0.2">
      <c r="AR78" t="s">
        <v>153</v>
      </c>
    </row>
    <row r="79" spans="44:44" x14ac:dyDescent="0.2">
      <c r="AR79" t="s">
        <v>154</v>
      </c>
    </row>
    <row r="80" spans="44:44" x14ac:dyDescent="0.2">
      <c r="AR80" t="s">
        <v>155</v>
      </c>
    </row>
    <row r="81" spans="44:44" x14ac:dyDescent="0.2">
      <c r="AR81" t="s">
        <v>156</v>
      </c>
    </row>
    <row r="82" spans="44:44" x14ac:dyDescent="0.2">
      <c r="AR82" t="s">
        <v>157</v>
      </c>
    </row>
    <row r="83" spans="44:44" x14ac:dyDescent="0.2">
      <c r="AR83" t="s">
        <v>158</v>
      </c>
    </row>
    <row r="84" spans="44:44" x14ac:dyDescent="0.2">
      <c r="AR84" t="s">
        <v>159</v>
      </c>
    </row>
    <row r="85" spans="44:44" x14ac:dyDescent="0.2">
      <c r="AR85" t="s">
        <v>160</v>
      </c>
    </row>
    <row r="86" spans="44:44" x14ac:dyDescent="0.2">
      <c r="AR86" t="s">
        <v>161</v>
      </c>
    </row>
    <row r="87" spans="44:44" x14ac:dyDescent="0.2">
      <c r="AR87" t="s">
        <v>162</v>
      </c>
    </row>
    <row r="88" spans="44:44" x14ac:dyDescent="0.2">
      <c r="AR88" t="s">
        <v>163</v>
      </c>
    </row>
    <row r="89" spans="44:44" x14ac:dyDescent="0.2">
      <c r="AR89" t="s">
        <v>164</v>
      </c>
    </row>
    <row r="90" spans="44:44" x14ac:dyDescent="0.2">
      <c r="AR90" t="s">
        <v>165</v>
      </c>
    </row>
    <row r="91" spans="44:44" x14ac:dyDescent="0.2">
      <c r="AR91" t="s">
        <v>166</v>
      </c>
    </row>
    <row r="92" spans="44:44" x14ac:dyDescent="0.2">
      <c r="AR92" t="s">
        <v>167</v>
      </c>
    </row>
    <row r="93" spans="44:44" x14ac:dyDescent="0.2">
      <c r="AR93" t="s">
        <v>168</v>
      </c>
    </row>
    <row r="94" spans="44:44" x14ac:dyDescent="0.2">
      <c r="AR94" t="s">
        <v>169</v>
      </c>
    </row>
    <row r="95" spans="44:44" x14ac:dyDescent="0.2">
      <c r="AR95" t="s">
        <v>170</v>
      </c>
    </row>
    <row r="96" spans="44:44" x14ac:dyDescent="0.2">
      <c r="AR96" t="s">
        <v>171</v>
      </c>
    </row>
    <row r="97" spans="44:44" x14ac:dyDescent="0.2">
      <c r="AR97" t="s">
        <v>172</v>
      </c>
    </row>
    <row r="98" spans="44:44" x14ac:dyDescent="0.2">
      <c r="AR98" t="s">
        <v>173</v>
      </c>
    </row>
    <row r="99" spans="44:44" x14ac:dyDescent="0.2">
      <c r="AR99" t="s">
        <v>174</v>
      </c>
    </row>
    <row r="100" spans="44:44" x14ac:dyDescent="0.2">
      <c r="AR100" t="s">
        <v>175</v>
      </c>
    </row>
    <row r="101" spans="44:44" x14ac:dyDescent="0.2">
      <c r="AR101" t="s">
        <v>176</v>
      </c>
    </row>
    <row r="102" spans="44:44" x14ac:dyDescent="0.2">
      <c r="AR102" t="s">
        <v>177</v>
      </c>
    </row>
    <row r="103" spans="44:44" x14ac:dyDescent="0.2">
      <c r="AR103" t="s">
        <v>178</v>
      </c>
    </row>
    <row r="104" spans="44:44" x14ac:dyDescent="0.2">
      <c r="AR104" t="s">
        <v>179</v>
      </c>
    </row>
    <row r="105" spans="44:44" x14ac:dyDescent="0.2">
      <c r="AR105" t="s">
        <v>180</v>
      </c>
    </row>
    <row r="106" spans="44:44" x14ac:dyDescent="0.2">
      <c r="AR106" t="s">
        <v>181</v>
      </c>
    </row>
    <row r="107" spans="44:44" x14ac:dyDescent="0.2">
      <c r="AR107" t="s">
        <v>182</v>
      </c>
    </row>
    <row r="108" spans="44:44" x14ac:dyDescent="0.2">
      <c r="AR108" t="s">
        <v>183</v>
      </c>
    </row>
    <row r="109" spans="44:44" x14ac:dyDescent="0.2">
      <c r="AR109" t="s">
        <v>184</v>
      </c>
    </row>
  </sheetData>
  <sheetProtection algorithmName="SHA-512" hashValue="zdKKH2Af+C4KSDLwA5jO5cwPj9KxZO5GArPH6sCe5pXuuO2bxVj7lAjd1QzET/oTjaGPZXqdktEUPzwjkyorIg==" saltValue="OfG2j8XEu8YVLS1EI2m0cw==" spinCount="100000" sheet="1" objects="1" scenarios="1"/>
  <mergeCells count="37">
    <mergeCell ref="Q8:R8"/>
    <mergeCell ref="P2:S2"/>
    <mergeCell ref="D26:I26"/>
    <mergeCell ref="K12:W12"/>
    <mergeCell ref="K13:W13"/>
    <mergeCell ref="K15:W15"/>
    <mergeCell ref="K16:W16"/>
    <mergeCell ref="A21:H21"/>
    <mergeCell ref="A25:H25"/>
    <mergeCell ref="T2:W2"/>
    <mergeCell ref="P3:S3"/>
    <mergeCell ref="T3:W3"/>
    <mergeCell ref="A5:W5"/>
    <mergeCell ref="D8:G8"/>
    <mergeCell ref="A20:H20"/>
    <mergeCell ref="I24:S25"/>
    <mergeCell ref="A9:G9"/>
    <mergeCell ref="D24:H24"/>
    <mergeCell ref="D22:H22"/>
    <mergeCell ref="A23:H23"/>
    <mergeCell ref="B22:C22"/>
    <mergeCell ref="B24:C24"/>
    <mergeCell ref="A26:C28"/>
    <mergeCell ref="I18:W18"/>
    <mergeCell ref="I19:W19"/>
    <mergeCell ref="I20:W20"/>
    <mergeCell ref="I21:W23"/>
    <mergeCell ref="T24:W25"/>
    <mergeCell ref="D28:H28"/>
    <mergeCell ref="J26:W26"/>
    <mergeCell ref="G27:M27"/>
    <mergeCell ref="Q27:W27"/>
    <mergeCell ref="I28:W28"/>
    <mergeCell ref="D27:F27"/>
    <mergeCell ref="N27:P27"/>
    <mergeCell ref="A18:H18"/>
    <mergeCell ref="A19:H19"/>
  </mergeCells>
  <phoneticPr fontId="5"/>
  <dataValidations count="1">
    <dataValidation type="list" allowBlank="1" showInputMessage="1" showErrorMessage="1" errorTitle="リストから業種を選択してください" error="右下のプルダウンより、必ずリストから業種を選択してください" promptTitle="必ずリストから選択してください" sqref="I20:W20" xr:uid="{EF246A21-BE87-46E5-93DE-D6C831A1C4D1}">
      <formula1>$AR$10:$AR$109</formula1>
    </dataValidation>
  </dataValidations>
  <printOptions horizontalCentered="1" verticalCentered="1"/>
  <pageMargins left="0.70866141732283472" right="0.70866141732283472" top="0.74803149606299213" bottom="0.74803149606299213" header="0.31496062992125984" footer="0.31496062992125984"/>
  <pageSetup paperSize="9" scale="9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CA20-55D1-4D42-AB27-678D9FDDF415}">
  <sheetPr codeName="Sheet3">
    <pageSetUpPr fitToPage="1"/>
  </sheetPr>
  <dimension ref="A1:Q1913"/>
  <sheetViews>
    <sheetView showGridLines="0" view="pageBreakPreview" zoomScale="80" zoomScaleNormal="100" zoomScaleSheetLayoutView="80" workbookViewId="0"/>
  </sheetViews>
  <sheetFormatPr defaultColWidth="9" defaultRowHeight="13" x14ac:dyDescent="0.2"/>
  <cols>
    <col min="1" max="1" width="10.90625" customWidth="1"/>
    <col min="2" max="2" width="19.08984375" customWidth="1"/>
    <col min="3" max="3" width="9.7265625" customWidth="1"/>
    <col min="4" max="4" width="35.6328125" customWidth="1"/>
    <col min="5" max="5" width="18.90625" customWidth="1"/>
    <col min="6" max="6" width="8.7265625" customWidth="1"/>
    <col min="7" max="7" width="14.7265625" customWidth="1"/>
    <col min="8" max="8" width="18.7265625" customWidth="1"/>
    <col min="9" max="9" width="11.90625" customWidth="1"/>
    <col min="10" max="10" width="12.08984375" customWidth="1"/>
    <col min="11" max="11" width="3.08984375" customWidth="1"/>
    <col min="12" max="12" width="20.6328125" customWidth="1"/>
    <col min="14" max="14" width="6.90625" customWidth="1"/>
    <col min="15" max="15" width="20" customWidth="1"/>
    <col min="16" max="16" width="17.90625" customWidth="1"/>
    <col min="17" max="17" width="7" customWidth="1"/>
  </cols>
  <sheetData>
    <row r="1" spans="1:17" ht="16.5" x14ac:dyDescent="0.2">
      <c r="A1" s="64" t="s">
        <v>25</v>
      </c>
      <c r="B1" s="65"/>
      <c r="C1" s="65"/>
      <c r="D1" s="66"/>
      <c r="E1" s="66"/>
      <c r="F1" s="66"/>
      <c r="G1" s="66"/>
    </row>
    <row r="2" spans="1:17" ht="12" customHeight="1" thickBot="1" x14ac:dyDescent="0.25">
      <c r="A2" s="66"/>
      <c r="B2" s="66"/>
      <c r="C2" s="66"/>
      <c r="D2" s="66"/>
      <c r="E2" s="66"/>
      <c r="F2" s="66"/>
      <c r="G2" s="66"/>
    </row>
    <row r="3" spans="1:17" ht="17" thickBot="1" x14ac:dyDescent="0.25">
      <c r="A3" s="64"/>
      <c r="B3" s="122">
        <f>排出抑制措置結果報告書!B22</f>
        <v>2025</v>
      </c>
      <c r="C3" s="64" t="s">
        <v>185</v>
      </c>
      <c r="E3" s="66"/>
      <c r="F3" s="66"/>
      <c r="G3" s="66"/>
      <c r="N3" t="str">
        <f>"__"&amp;B3</f>
        <v>__2025</v>
      </c>
    </row>
    <row r="4" spans="1:17" ht="7.5" customHeight="1" thickBot="1" x14ac:dyDescent="0.25">
      <c r="A4" s="66"/>
      <c r="B4" s="66"/>
      <c r="C4" s="66"/>
      <c r="D4" s="66"/>
      <c r="E4" s="66"/>
      <c r="F4" s="66"/>
      <c r="G4" s="66"/>
    </row>
    <row r="5" spans="1:17" ht="80.25" customHeight="1" thickBot="1" x14ac:dyDescent="0.25">
      <c r="A5" s="424" t="s">
        <v>26</v>
      </c>
      <c r="B5" s="425"/>
      <c r="C5" s="441" t="s">
        <v>27</v>
      </c>
      <c r="D5" s="425"/>
      <c r="E5" s="67" t="s">
        <v>28</v>
      </c>
      <c r="F5" s="67" t="s">
        <v>29</v>
      </c>
      <c r="G5" s="67" t="s">
        <v>186</v>
      </c>
      <c r="H5" s="68" t="s">
        <v>187</v>
      </c>
      <c r="I5" s="69" t="s">
        <v>188</v>
      </c>
      <c r="J5" s="70" t="s">
        <v>189</v>
      </c>
      <c r="P5" s="71" t="s">
        <v>190</v>
      </c>
      <c r="Q5" t="s">
        <v>191</v>
      </c>
    </row>
    <row r="6" spans="1:17" ht="22.5" customHeight="1" x14ac:dyDescent="0.2">
      <c r="A6" s="426" t="s">
        <v>1164</v>
      </c>
      <c r="B6" s="427"/>
      <c r="C6" s="442" t="s">
        <v>75</v>
      </c>
      <c r="D6" s="442"/>
      <c r="E6" s="264"/>
      <c r="F6" s="22" t="s">
        <v>42</v>
      </c>
      <c r="G6" s="317">
        <f>VLOOKUP($C6,$D$102:I146,5,FALSE)</f>
        <v>2.2901266666666671</v>
      </c>
      <c r="H6" s="73" t="str">
        <f>IF(E6="","",E6*G6)</f>
        <v/>
      </c>
      <c r="I6" s="317">
        <f>VLOOKUP($C6,$D$101:K143,6,FALSE)</f>
        <v>0.86172000000000004</v>
      </c>
      <c r="J6" s="318" t="str">
        <f t="shared" ref="J6:J25" si="0">IF(E6="","",E6*I6*0.001)</f>
        <v/>
      </c>
      <c r="M6">
        <v>2020</v>
      </c>
      <c r="N6" t="s">
        <v>193</v>
      </c>
      <c r="O6" s="334" t="s">
        <v>195</v>
      </c>
      <c r="P6" s="335" t="s">
        <v>196</v>
      </c>
      <c r="Q6" s="336">
        <v>0</v>
      </c>
    </row>
    <row r="7" spans="1:17" ht="22.5" customHeight="1" x14ac:dyDescent="0.2">
      <c r="A7" s="428"/>
      <c r="B7" s="429"/>
      <c r="C7" s="443" t="s">
        <v>30</v>
      </c>
      <c r="D7" s="443"/>
      <c r="E7" s="264"/>
      <c r="F7" s="22" t="s">
        <v>42</v>
      </c>
      <c r="G7" s="317">
        <f>VLOOKUP($C7,$D$102:I147,5,FALSE)</f>
        <v>2.5026833333333336</v>
      </c>
      <c r="H7" s="73" t="str">
        <f t="shared" ref="H7:H31" si="1">IF(E7="","",E7*G7)</f>
        <v/>
      </c>
      <c r="I7" s="317">
        <f>VLOOKUP($C7,$D$101:K144,6,FALSE)</f>
        <v>0.94169999999999998</v>
      </c>
      <c r="J7" s="318" t="str">
        <f t="shared" si="0"/>
        <v/>
      </c>
      <c r="M7">
        <v>2021</v>
      </c>
      <c r="N7" t="s">
        <v>194</v>
      </c>
      <c r="O7" s="334" t="s">
        <v>197</v>
      </c>
      <c r="P7" s="335" t="s">
        <v>198</v>
      </c>
      <c r="Q7" s="336">
        <v>0.29199999999999998</v>
      </c>
    </row>
    <row r="8" spans="1:17" ht="22.5" customHeight="1" x14ac:dyDescent="0.2">
      <c r="A8" s="428"/>
      <c r="B8" s="429"/>
      <c r="C8" s="443" t="s">
        <v>76</v>
      </c>
      <c r="D8" s="443"/>
      <c r="E8" s="264"/>
      <c r="F8" s="22" t="s">
        <v>42</v>
      </c>
      <c r="G8" s="317">
        <f>VLOOKUP($C8,$D$102:I148,5,FALSE)</f>
        <v>2.6194666666666668</v>
      </c>
      <c r="H8" s="73" t="str">
        <f t="shared" si="1"/>
        <v/>
      </c>
      <c r="I8" s="317">
        <f>VLOOKUP($C8,$D$101:K145,6,FALSE)</f>
        <v>0.98040000000000005</v>
      </c>
      <c r="J8" s="318" t="str">
        <f t="shared" si="0"/>
        <v/>
      </c>
      <c r="M8">
        <v>2022</v>
      </c>
      <c r="N8" t="s">
        <v>1258</v>
      </c>
      <c r="O8" s="334" t="s">
        <v>199</v>
      </c>
      <c r="P8" s="335" t="s">
        <v>200</v>
      </c>
      <c r="Q8" s="336">
        <v>0.36699999999999999</v>
      </c>
    </row>
    <row r="9" spans="1:17" ht="22.5" customHeight="1" x14ac:dyDescent="0.2">
      <c r="A9" s="428"/>
      <c r="B9" s="429"/>
      <c r="C9" s="443" t="s">
        <v>31</v>
      </c>
      <c r="D9" s="443"/>
      <c r="E9" s="264"/>
      <c r="F9" s="22" t="s">
        <v>42</v>
      </c>
      <c r="G9" s="317">
        <f>VLOOKUP($C9,$D$102:I149,5,FALSE)</f>
        <v>2.7528233333333336</v>
      </c>
      <c r="H9" s="73" t="str">
        <f t="shared" si="1"/>
        <v/>
      </c>
      <c r="I9" s="317">
        <f>VLOOKUP($C9,$D$101:K146,6,FALSE)</f>
        <v>1.00362</v>
      </c>
      <c r="J9" s="318" t="str">
        <f t="shared" si="0"/>
        <v/>
      </c>
      <c r="M9">
        <v>2023</v>
      </c>
      <c r="N9" t="s">
        <v>1257</v>
      </c>
      <c r="O9" s="334" t="s">
        <v>201</v>
      </c>
      <c r="P9" s="335" t="s">
        <v>202</v>
      </c>
      <c r="Q9" s="336">
        <v>0.39</v>
      </c>
    </row>
    <row r="10" spans="1:17" ht="22.5" customHeight="1" x14ac:dyDescent="0.2">
      <c r="A10" s="428"/>
      <c r="B10" s="429"/>
      <c r="C10" s="443" t="s">
        <v>48</v>
      </c>
      <c r="D10" s="443"/>
      <c r="E10" s="264"/>
      <c r="F10" s="22" t="s">
        <v>42</v>
      </c>
      <c r="G10" s="317">
        <f>VLOOKUP($C10,$D$102:I150,5,FALSE)</f>
        <v>3.0959866666666658</v>
      </c>
      <c r="H10" s="73" t="str">
        <f t="shared" si="1"/>
        <v/>
      </c>
      <c r="I10" s="317">
        <f>VLOOKUP($C10,$D$101:K147,6,FALSE)</f>
        <v>1.0784400000000001</v>
      </c>
      <c r="J10" s="318" t="str">
        <f t="shared" si="0"/>
        <v/>
      </c>
      <c r="M10">
        <v>2024</v>
      </c>
      <c r="N10" t="s">
        <v>1739</v>
      </c>
      <c r="O10" s="334" t="s">
        <v>203</v>
      </c>
      <c r="P10" s="335" t="s">
        <v>204</v>
      </c>
      <c r="Q10" s="336">
        <v>0</v>
      </c>
    </row>
    <row r="11" spans="1:17" ht="22.5" customHeight="1" x14ac:dyDescent="0.2">
      <c r="A11" s="428"/>
      <c r="B11" s="429"/>
      <c r="C11" s="443" t="s">
        <v>1137</v>
      </c>
      <c r="D11" s="443"/>
      <c r="E11" s="264"/>
      <c r="F11" s="23" t="s">
        <v>50</v>
      </c>
      <c r="G11" s="317">
        <f>VLOOKUP($C11,$D$102:I151,5,FALSE)</f>
        <v>2.99431</v>
      </c>
      <c r="H11" s="73" t="str">
        <f t="shared" si="1"/>
        <v/>
      </c>
      <c r="I11" s="317">
        <f>VLOOKUP($C11,$D$101:K148,6,FALSE)</f>
        <v>1.2925800000000001</v>
      </c>
      <c r="J11" s="318" t="str">
        <f t="shared" si="0"/>
        <v/>
      </c>
      <c r="M11">
        <v>2025</v>
      </c>
      <c r="N11" t="s">
        <v>1740</v>
      </c>
      <c r="O11" s="334" t="s">
        <v>205</v>
      </c>
      <c r="P11" s="335" t="s">
        <v>206</v>
      </c>
      <c r="Q11" s="336">
        <v>0.29199999999999998</v>
      </c>
    </row>
    <row r="12" spans="1:17" ht="22.5" customHeight="1" x14ac:dyDescent="0.2">
      <c r="A12" s="428"/>
      <c r="B12" s="429"/>
      <c r="C12" s="443" t="s">
        <v>1140</v>
      </c>
      <c r="D12" s="443"/>
      <c r="E12" s="264"/>
      <c r="F12" s="23" t="s">
        <v>50</v>
      </c>
      <c r="G12" s="317">
        <f>VLOOKUP($C12,$D$102:I152,5,FALSE)</f>
        <v>2.7878766666666666</v>
      </c>
      <c r="H12" s="73" t="str">
        <f t="shared" si="1"/>
        <v/>
      </c>
      <c r="I12" s="317">
        <f>VLOOKUP($C12,$D$101:K149,6,FALSE)</f>
        <v>1.41126</v>
      </c>
      <c r="J12" s="318" t="str">
        <f t="shared" si="0"/>
        <v/>
      </c>
      <c r="O12" s="334" t="s">
        <v>207</v>
      </c>
      <c r="P12" s="335" t="s">
        <v>208</v>
      </c>
      <c r="Q12" s="336">
        <v>0.31900000000000001</v>
      </c>
    </row>
    <row r="13" spans="1:17" ht="22.5" customHeight="1" x14ac:dyDescent="0.2">
      <c r="A13" s="428"/>
      <c r="B13" s="429"/>
      <c r="C13" s="461" t="s">
        <v>32</v>
      </c>
      <c r="D13" s="443"/>
      <c r="E13" s="264"/>
      <c r="F13" s="23" t="s">
        <v>1200</v>
      </c>
      <c r="G13" s="317">
        <f>VLOOKUP($C13,$D$102:I153,5,FALSE)</f>
        <v>2.0533333333333332</v>
      </c>
      <c r="H13" s="73" t="str">
        <f t="shared" si="1"/>
        <v/>
      </c>
      <c r="I13" s="317">
        <f>VLOOKUP($C13,$D$101:K150,6,FALSE)</f>
        <v>1.032</v>
      </c>
      <c r="J13" s="318" t="str">
        <f t="shared" si="0"/>
        <v/>
      </c>
      <c r="O13" s="334" t="s">
        <v>209</v>
      </c>
      <c r="P13" s="335" t="s">
        <v>210</v>
      </c>
      <c r="Q13" s="336">
        <v>0.52400000000000002</v>
      </c>
    </row>
    <row r="14" spans="1:17" ht="22.5" customHeight="1" x14ac:dyDescent="0.2">
      <c r="A14" s="428"/>
      <c r="B14" s="429"/>
      <c r="C14" s="462"/>
      <c r="D14" s="265" t="s">
        <v>1161</v>
      </c>
      <c r="E14" s="264"/>
      <c r="F14" s="23" t="s">
        <v>1200</v>
      </c>
      <c r="G14" s="264"/>
      <c r="H14" s="73" t="str">
        <f t="shared" si="1"/>
        <v/>
      </c>
      <c r="I14" s="317">
        <v>1.03</v>
      </c>
      <c r="J14" s="318" t="str">
        <f t="shared" si="0"/>
        <v/>
      </c>
      <c r="O14" s="334" t="s">
        <v>211</v>
      </c>
      <c r="P14" s="335" t="s">
        <v>212</v>
      </c>
      <c r="Q14" s="336">
        <v>0.45</v>
      </c>
    </row>
    <row r="15" spans="1:17" ht="22.5" customHeight="1" x14ac:dyDescent="0.2">
      <c r="A15" s="428"/>
      <c r="B15" s="429"/>
      <c r="C15" s="463"/>
      <c r="D15" s="265" t="s">
        <v>1161</v>
      </c>
      <c r="E15" s="264"/>
      <c r="F15" s="23" t="s">
        <v>1200</v>
      </c>
      <c r="G15" s="264"/>
      <c r="H15" s="73" t="str">
        <f t="shared" si="1"/>
        <v/>
      </c>
      <c r="I15" s="317">
        <v>1.03</v>
      </c>
      <c r="J15" s="318" t="str">
        <f t="shared" si="0"/>
        <v/>
      </c>
      <c r="O15" s="334" t="s">
        <v>243</v>
      </c>
      <c r="P15" s="335" t="s">
        <v>244</v>
      </c>
      <c r="Q15" s="336">
        <v>0</v>
      </c>
    </row>
    <row r="16" spans="1:17" ht="22.5" customHeight="1" x14ac:dyDescent="0.2">
      <c r="A16" s="428"/>
      <c r="B16" s="429"/>
      <c r="C16" s="464"/>
      <c r="D16" s="465"/>
      <c r="E16" s="264"/>
      <c r="F16" s="75" t="str">
        <f>IFERROR(VLOOKUP($C16,$D$102:I116,2,FALSE),"")</f>
        <v/>
      </c>
      <c r="G16" s="76" t="str">
        <f>IFERROR(VLOOKUP($C16,$D$102:I128,5,FALSE),"")</f>
        <v/>
      </c>
      <c r="H16" s="73" t="str">
        <f t="shared" si="1"/>
        <v/>
      </c>
      <c r="I16" s="77" t="str">
        <f>IFERROR(VLOOKUP($C16,$D$102:I116,6,FALSE),"")</f>
        <v/>
      </c>
      <c r="J16" s="318" t="str">
        <f t="shared" si="0"/>
        <v/>
      </c>
      <c r="O16" s="334" t="s">
        <v>243</v>
      </c>
      <c r="P16" s="335" t="s">
        <v>244</v>
      </c>
      <c r="Q16" s="336">
        <v>0</v>
      </c>
    </row>
    <row r="17" spans="1:17" ht="22.5" customHeight="1" x14ac:dyDescent="0.2">
      <c r="A17" s="428"/>
      <c r="B17" s="429"/>
      <c r="C17" s="464"/>
      <c r="D17" s="465"/>
      <c r="E17" s="264"/>
      <c r="F17" s="75" t="str">
        <f>IFERROR(VLOOKUP($C17,$D$102:I117,2,FALSE),"")</f>
        <v/>
      </c>
      <c r="G17" s="76" t="str">
        <f>IFERROR(VLOOKUP($C17,$D$102:I129,5,FALSE),"")</f>
        <v/>
      </c>
      <c r="H17" s="73" t="str">
        <f t="shared" si="1"/>
        <v/>
      </c>
      <c r="I17" s="77" t="str">
        <f>IFERROR(VLOOKUP($C17,$D$102:I117,6,FALSE),"")</f>
        <v/>
      </c>
      <c r="J17" s="318" t="str">
        <f t="shared" si="0"/>
        <v/>
      </c>
      <c r="O17" s="334" t="s">
        <v>245</v>
      </c>
      <c r="P17" s="335" t="s">
        <v>246</v>
      </c>
      <c r="Q17" s="336">
        <v>0</v>
      </c>
    </row>
    <row r="18" spans="1:17" ht="22.5" customHeight="1" x14ac:dyDescent="0.2">
      <c r="A18" s="430"/>
      <c r="B18" s="431"/>
      <c r="C18" s="464"/>
      <c r="D18" s="465"/>
      <c r="E18" s="264"/>
      <c r="F18" s="75" t="str">
        <f>IFERROR(VLOOKUP($D18,$D$102:I116,2,FALSE),"")</f>
        <v/>
      </c>
      <c r="G18" s="76" t="str">
        <f>IFERROR(VLOOKUP($C18,$D$102:I130,5,FALSE),"")</f>
        <v/>
      </c>
      <c r="H18" s="73" t="str">
        <f t="shared" si="1"/>
        <v/>
      </c>
      <c r="I18" s="77" t="str">
        <f>IFERROR(VLOOKUP($D18,$D$102:I113,6,FALSE),"")</f>
        <v/>
      </c>
      <c r="J18" s="318" t="str">
        <f t="shared" si="0"/>
        <v/>
      </c>
      <c r="O18" s="334" t="s">
        <v>247</v>
      </c>
      <c r="P18" s="335" t="s">
        <v>248</v>
      </c>
      <c r="Q18" s="336">
        <v>0.2</v>
      </c>
    </row>
    <row r="19" spans="1:17" ht="18.75" customHeight="1" x14ac:dyDescent="0.2">
      <c r="A19" s="432" t="s">
        <v>1163</v>
      </c>
      <c r="B19" s="433"/>
      <c r="C19" s="293" t="s">
        <v>1186</v>
      </c>
      <c r="D19" s="312"/>
      <c r="E19" s="264"/>
      <c r="F19" s="319" t="str">
        <f>IFERROR(VLOOKUP($D19,$D$132:H150,2,FALSE)," ")</f>
        <v xml:space="preserve"> </v>
      </c>
      <c r="G19" s="319" t="str">
        <f>IFERROR(VLOOKUP($D19,$D$132:I150,4,FALSE),"0")</f>
        <v>0</v>
      </c>
      <c r="H19" s="73" t="str">
        <f t="shared" si="1"/>
        <v/>
      </c>
      <c r="I19" s="267" t="str">
        <f>IFERROR(VLOOKUP($D19,$D$132:I150,6,FALSE),"0")</f>
        <v>0</v>
      </c>
      <c r="J19" s="318" t="str">
        <f t="shared" si="0"/>
        <v/>
      </c>
      <c r="O19" s="334" t="s">
        <v>249</v>
      </c>
      <c r="P19" s="335" t="s">
        <v>250</v>
      </c>
      <c r="Q19" s="336">
        <v>0.46200000000000002</v>
      </c>
    </row>
    <row r="20" spans="1:17" ht="18.75" customHeight="1" x14ac:dyDescent="0.2">
      <c r="A20" s="428"/>
      <c r="B20" s="429"/>
      <c r="C20" s="293" t="s">
        <v>1187</v>
      </c>
      <c r="D20" s="312"/>
      <c r="E20" s="264"/>
      <c r="F20" s="319" t="str">
        <f>IFERROR(VLOOKUP($D20,$D$132:H150,2,FALSE)," ")</f>
        <v xml:space="preserve"> </v>
      </c>
      <c r="G20" s="319" t="str">
        <f>IFERROR(VLOOKUP($D20,$D$132:I151,4,FALSE),"0")</f>
        <v>0</v>
      </c>
      <c r="H20" s="73" t="str">
        <f t="shared" si="1"/>
        <v/>
      </c>
      <c r="I20" s="267" t="str">
        <f>IFERROR(VLOOKUP($D20,$D$132:I151,6,FALSE),"0")</f>
        <v>0</v>
      </c>
      <c r="J20" s="318" t="str">
        <f t="shared" si="0"/>
        <v/>
      </c>
      <c r="O20" s="334" t="s">
        <v>251</v>
      </c>
      <c r="P20" s="335" t="s">
        <v>252</v>
      </c>
      <c r="Q20" s="336">
        <v>0.39100000000000001</v>
      </c>
    </row>
    <row r="21" spans="1:17" ht="18.75" customHeight="1" x14ac:dyDescent="0.2">
      <c r="A21" s="430"/>
      <c r="B21" s="431"/>
      <c r="C21" s="449"/>
      <c r="D21" s="450"/>
      <c r="E21" s="264"/>
      <c r="F21" s="264"/>
      <c r="G21" s="264"/>
      <c r="H21" s="73" t="str">
        <f t="shared" si="1"/>
        <v/>
      </c>
      <c r="I21" s="264"/>
      <c r="J21" s="318" t="str">
        <f t="shared" si="0"/>
        <v/>
      </c>
      <c r="O21" s="334" t="s">
        <v>253</v>
      </c>
      <c r="P21" s="335" t="s">
        <v>254</v>
      </c>
      <c r="Q21" s="336">
        <v>0</v>
      </c>
    </row>
    <row r="22" spans="1:17" ht="15" customHeight="1" x14ac:dyDescent="0.2">
      <c r="A22" s="432" t="s">
        <v>1162</v>
      </c>
      <c r="B22" s="433"/>
      <c r="C22" s="455" t="s">
        <v>78</v>
      </c>
      <c r="D22" s="456"/>
      <c r="E22" s="264"/>
      <c r="F22" s="23" t="s">
        <v>58</v>
      </c>
      <c r="G22" s="319">
        <v>6.54E-2</v>
      </c>
      <c r="H22" s="73" t="str">
        <f t="shared" si="1"/>
        <v/>
      </c>
      <c r="I22" s="320">
        <v>3.0190000000000002E-2</v>
      </c>
      <c r="J22" s="318" t="str">
        <f t="shared" si="0"/>
        <v/>
      </c>
      <c r="O22" s="334" t="s">
        <v>255</v>
      </c>
      <c r="P22" s="335" t="s">
        <v>256</v>
      </c>
      <c r="Q22" s="336">
        <v>0.2</v>
      </c>
    </row>
    <row r="23" spans="1:17" ht="15" customHeight="1" x14ac:dyDescent="0.2">
      <c r="A23" s="428"/>
      <c r="B23" s="429"/>
      <c r="C23" s="453" t="s">
        <v>1185</v>
      </c>
      <c r="D23" s="454"/>
      <c r="E23" s="264"/>
      <c r="F23" s="23" t="s">
        <v>58</v>
      </c>
      <c r="G23" s="319">
        <v>5.7000000000000002E-2</v>
      </c>
      <c r="H23" s="73" t="str">
        <f t="shared" si="1"/>
        <v/>
      </c>
      <c r="I23" s="320">
        <v>3.0700000000000002E-2</v>
      </c>
      <c r="J23" s="318" t="str">
        <f t="shared" si="0"/>
        <v/>
      </c>
      <c r="O23" s="334" t="s">
        <v>257</v>
      </c>
      <c r="P23" s="335" t="s">
        <v>258</v>
      </c>
      <c r="Q23" s="336">
        <v>0.46799999999999997</v>
      </c>
    </row>
    <row r="24" spans="1:17" ht="13.5" customHeight="1" x14ac:dyDescent="0.2">
      <c r="A24" s="428"/>
      <c r="B24" s="429"/>
      <c r="C24" s="264" t="s">
        <v>1167</v>
      </c>
      <c r="D24" s="265" t="s">
        <v>1161</v>
      </c>
      <c r="E24" s="264"/>
      <c r="F24" s="23" t="s">
        <v>58</v>
      </c>
      <c r="G24" s="321"/>
      <c r="H24" s="73" t="str">
        <f t="shared" si="1"/>
        <v/>
      </c>
      <c r="I24" s="320"/>
      <c r="J24" s="318" t="str">
        <f t="shared" si="0"/>
        <v/>
      </c>
      <c r="O24" s="334" t="s">
        <v>259</v>
      </c>
      <c r="P24" s="335" t="s">
        <v>260</v>
      </c>
      <c r="Q24" s="336">
        <v>0.46700000000000003</v>
      </c>
    </row>
    <row r="25" spans="1:17" ht="13.5" customHeight="1" x14ac:dyDescent="0.2">
      <c r="A25" s="428"/>
      <c r="B25" s="429"/>
      <c r="C25" s="264" t="s">
        <v>1167</v>
      </c>
      <c r="D25" s="265" t="s">
        <v>1161</v>
      </c>
      <c r="E25" s="264"/>
      <c r="F25" s="23" t="s">
        <v>58</v>
      </c>
      <c r="G25" s="321"/>
      <c r="H25" s="73" t="str">
        <f t="shared" si="1"/>
        <v/>
      </c>
      <c r="I25" s="320">
        <v>3.5090000000000003E-2</v>
      </c>
      <c r="J25" s="318" t="str">
        <f t="shared" si="0"/>
        <v/>
      </c>
      <c r="O25" s="334" t="s">
        <v>262</v>
      </c>
      <c r="P25" s="335" t="s">
        <v>263</v>
      </c>
      <c r="Q25" s="336">
        <v>0</v>
      </c>
    </row>
    <row r="26" spans="1:17" ht="21" customHeight="1" x14ac:dyDescent="0.2">
      <c r="A26" s="434" t="s">
        <v>213</v>
      </c>
      <c r="B26" s="435"/>
      <c r="C26" s="459"/>
      <c r="D26" s="460"/>
      <c r="E26" s="264"/>
      <c r="F26" s="322" t="s">
        <v>79</v>
      </c>
      <c r="G26" s="323"/>
      <c r="H26" s="73" t="str">
        <f t="shared" si="1"/>
        <v/>
      </c>
      <c r="I26" s="324"/>
      <c r="J26" s="325"/>
      <c r="O26" s="334" t="s">
        <v>264</v>
      </c>
      <c r="P26" s="335" t="s">
        <v>265</v>
      </c>
      <c r="Q26" s="336">
        <v>0</v>
      </c>
    </row>
    <row r="27" spans="1:17" ht="24.75" customHeight="1" x14ac:dyDescent="0.2">
      <c r="A27" s="432" t="s">
        <v>1577</v>
      </c>
      <c r="B27" s="433"/>
      <c r="C27" s="461" t="s">
        <v>1159</v>
      </c>
      <c r="D27" s="263" t="s">
        <v>1165</v>
      </c>
      <c r="E27" s="457"/>
      <c r="F27" s="451" t="s">
        <v>59</v>
      </c>
      <c r="G27" s="444">
        <f>IFERROR(VLOOKUP(N3&amp;D28,O6:Q1680,3,FALSE)," ")</f>
        <v>0.41499999999999998</v>
      </c>
      <c r="H27" s="476" t="str">
        <f t="shared" si="1"/>
        <v/>
      </c>
      <c r="I27" s="480">
        <v>0.22291</v>
      </c>
      <c r="J27" s="478" t="str">
        <f>IF(E27="","",E27*I27*0.001)</f>
        <v/>
      </c>
      <c r="O27" s="334" t="s">
        <v>266</v>
      </c>
      <c r="P27" s="335" t="s">
        <v>267</v>
      </c>
      <c r="Q27" s="336">
        <v>0.39</v>
      </c>
    </row>
    <row r="28" spans="1:17" ht="43.5" customHeight="1" x14ac:dyDescent="0.2">
      <c r="A28" s="428"/>
      <c r="B28" s="429"/>
      <c r="C28" s="491"/>
      <c r="D28" s="365" t="s">
        <v>1760</v>
      </c>
      <c r="E28" s="458"/>
      <c r="F28" s="452"/>
      <c r="G28" s="445"/>
      <c r="H28" s="477"/>
      <c r="I28" s="481"/>
      <c r="J28" s="479"/>
      <c r="O28" s="334" t="s">
        <v>269</v>
      </c>
      <c r="P28" s="335" t="s">
        <v>270</v>
      </c>
      <c r="Q28" s="336">
        <v>0.39</v>
      </c>
    </row>
    <row r="29" spans="1:17" ht="27" customHeight="1" x14ac:dyDescent="0.2">
      <c r="A29" s="428"/>
      <c r="B29" s="429"/>
      <c r="C29" s="491"/>
      <c r="D29" s="261" t="s">
        <v>214</v>
      </c>
      <c r="E29" s="457"/>
      <c r="F29" s="451" t="s">
        <v>59</v>
      </c>
      <c r="G29" s="444" t="str">
        <f>IFERROR(VLOOKUP(N3&amp;D30,O6:Q1913,3,FALSE),"")</f>
        <v/>
      </c>
      <c r="H29" s="476" t="str">
        <f t="shared" si="1"/>
        <v/>
      </c>
      <c r="I29" s="480">
        <v>0.22291</v>
      </c>
      <c r="J29" s="478" t="str">
        <f>IF(E29="","",E29*I29*0.001)</f>
        <v/>
      </c>
      <c r="O29" s="334" t="s">
        <v>271</v>
      </c>
      <c r="P29" s="335" t="s">
        <v>272</v>
      </c>
      <c r="Q29" s="336">
        <v>0.39</v>
      </c>
    </row>
    <row r="30" spans="1:17" ht="43.5" customHeight="1" x14ac:dyDescent="0.2">
      <c r="A30" s="428"/>
      <c r="B30" s="429"/>
      <c r="C30" s="491"/>
      <c r="D30" s="262"/>
      <c r="E30" s="458"/>
      <c r="F30" s="452"/>
      <c r="G30" s="445"/>
      <c r="H30" s="477"/>
      <c r="I30" s="481"/>
      <c r="J30" s="479"/>
      <c r="O30" s="334" t="s">
        <v>273</v>
      </c>
      <c r="P30" s="335" t="s">
        <v>274</v>
      </c>
      <c r="Q30" s="336">
        <v>0.34299999999999997</v>
      </c>
    </row>
    <row r="31" spans="1:17" ht="24" customHeight="1" x14ac:dyDescent="0.2">
      <c r="A31" s="428"/>
      <c r="B31" s="429"/>
      <c r="C31" s="491"/>
      <c r="D31" s="261" t="s">
        <v>214</v>
      </c>
      <c r="E31" s="457"/>
      <c r="F31" s="451" t="s">
        <v>59</v>
      </c>
      <c r="G31" s="444" t="str">
        <f>IFERROR(VLOOKUP(N3&amp;D32,O6:Q1913,3,FALSE),"")</f>
        <v/>
      </c>
      <c r="H31" s="476" t="str">
        <f t="shared" si="1"/>
        <v/>
      </c>
      <c r="I31" s="480">
        <v>0.22291</v>
      </c>
      <c r="J31" s="478" t="str">
        <f>IF(E31="","",E31*I31*0.001)</f>
        <v/>
      </c>
      <c r="O31" s="334" t="s">
        <v>275</v>
      </c>
      <c r="P31" s="335" t="s">
        <v>276</v>
      </c>
      <c r="Q31" s="336">
        <v>0.248</v>
      </c>
    </row>
    <row r="32" spans="1:17" ht="45.75" customHeight="1" x14ac:dyDescent="0.2">
      <c r="A32" s="428"/>
      <c r="B32" s="429"/>
      <c r="C32" s="492"/>
      <c r="D32" s="262"/>
      <c r="E32" s="458"/>
      <c r="F32" s="452"/>
      <c r="G32" s="445"/>
      <c r="H32" s="477"/>
      <c r="I32" s="481"/>
      <c r="J32" s="479"/>
      <c r="O32" s="334" t="s">
        <v>277</v>
      </c>
      <c r="P32" s="335" t="s">
        <v>278</v>
      </c>
      <c r="Q32" s="336">
        <v>0</v>
      </c>
    </row>
    <row r="33" spans="1:17" ht="22.5" customHeight="1" x14ac:dyDescent="0.2">
      <c r="A33" s="430"/>
      <c r="B33" s="431"/>
      <c r="C33" s="436" t="s">
        <v>1166</v>
      </c>
      <c r="D33" s="437"/>
      <c r="E33" s="315"/>
      <c r="F33" s="23" t="s">
        <v>59</v>
      </c>
      <c r="G33" s="326"/>
      <c r="H33" s="284"/>
      <c r="I33" s="327">
        <v>9.2880000000000004E-2</v>
      </c>
      <c r="J33" s="328" t="str">
        <f>IF(E33="","",E33*I33*0.001)</f>
        <v/>
      </c>
      <c r="O33" s="334" t="s">
        <v>279</v>
      </c>
      <c r="P33" s="335" t="s">
        <v>280</v>
      </c>
      <c r="Q33" s="336">
        <v>0.53600000000000003</v>
      </c>
    </row>
    <row r="34" spans="1:17" ht="27" customHeight="1" x14ac:dyDescent="0.2">
      <c r="A34" s="513" t="s">
        <v>215</v>
      </c>
      <c r="B34" s="433"/>
      <c r="C34" s="501" t="s">
        <v>216</v>
      </c>
      <c r="D34" s="501"/>
      <c r="E34" s="264"/>
      <c r="F34" s="23" t="s">
        <v>59</v>
      </c>
      <c r="G34" s="326"/>
      <c r="H34" s="284"/>
      <c r="I34" s="324"/>
      <c r="J34" s="325"/>
      <c r="O34" s="334" t="s">
        <v>281</v>
      </c>
      <c r="P34" s="335" t="s">
        <v>282</v>
      </c>
      <c r="Q34" s="336">
        <v>0.53100000000000003</v>
      </c>
    </row>
    <row r="35" spans="1:17" ht="27" customHeight="1" x14ac:dyDescent="0.2">
      <c r="A35" s="430"/>
      <c r="B35" s="431"/>
      <c r="C35" s="502" t="s">
        <v>1160</v>
      </c>
      <c r="D35" s="503"/>
      <c r="E35" s="264"/>
      <c r="F35" s="23" t="s">
        <v>59</v>
      </c>
      <c r="G35" s="326"/>
      <c r="H35" s="284"/>
      <c r="I35" s="327">
        <v>9.2880000000000004E-2</v>
      </c>
      <c r="J35" s="329" t="str">
        <f>IF(E35="","",E35*I35*0.001)</f>
        <v/>
      </c>
      <c r="O35" s="334" t="s">
        <v>283</v>
      </c>
      <c r="P35" s="335" t="s">
        <v>284</v>
      </c>
      <c r="Q35" s="336">
        <v>0</v>
      </c>
    </row>
    <row r="36" spans="1:17" ht="22.5" customHeight="1" thickBot="1" x14ac:dyDescent="0.25">
      <c r="A36" s="432" t="s">
        <v>217</v>
      </c>
      <c r="B36" s="433"/>
      <c r="C36" s="472" t="s">
        <v>218</v>
      </c>
      <c r="D36" s="473"/>
      <c r="E36" s="316"/>
      <c r="F36" s="322" t="s">
        <v>219</v>
      </c>
      <c r="G36" s="330"/>
      <c r="H36" s="285" t="str">
        <f>IF(E36="","",E36*G36)</f>
        <v/>
      </c>
      <c r="I36" s="324"/>
      <c r="J36" s="331"/>
      <c r="O36" s="334" t="s">
        <v>285</v>
      </c>
      <c r="P36" s="335" t="s">
        <v>286</v>
      </c>
      <c r="Q36" s="336">
        <v>0.63600000000000001</v>
      </c>
    </row>
    <row r="37" spans="1:17" ht="26.25" customHeight="1" thickBot="1" x14ac:dyDescent="0.25">
      <c r="A37" s="424" t="s">
        <v>220</v>
      </c>
      <c r="B37" s="489"/>
      <c r="C37" s="489"/>
      <c r="D37" s="489"/>
      <c r="E37" s="489"/>
      <c r="F37" s="489"/>
      <c r="G37" s="490"/>
      <c r="H37" s="78" t="str">
        <f>IF(SUM(H6:H36)=0," ",SUM(H6:H18)+SUM(H22:H36))</f>
        <v xml:space="preserve"> </v>
      </c>
      <c r="I37" s="283" t="s">
        <v>221</v>
      </c>
      <c r="J37" s="78" t="str">
        <f>IF(SUM(J6:J36)=0," ",SUM(J6:J18)+SUM(J22:J32)+SUM(J36))</f>
        <v xml:space="preserve"> </v>
      </c>
      <c r="O37" s="334" t="s">
        <v>287</v>
      </c>
      <c r="P37" s="335" t="s">
        <v>288</v>
      </c>
      <c r="Q37" s="336">
        <v>0.63600000000000001</v>
      </c>
    </row>
    <row r="38" spans="1:17" ht="36" customHeight="1" thickBot="1" x14ac:dyDescent="0.25">
      <c r="A38" s="281"/>
      <c r="B38" s="281"/>
      <c r="C38" s="281"/>
      <c r="D38" s="281"/>
      <c r="E38" s="314"/>
      <c r="F38" s="314"/>
      <c r="G38" s="474" t="s">
        <v>1198</v>
      </c>
      <c r="H38" s="474"/>
      <c r="I38" s="475"/>
      <c r="J38" s="282" t="str">
        <f>IF(SUM(J6:J36)=0," ",SUM(J6:J36))</f>
        <v xml:space="preserve"> </v>
      </c>
      <c r="O38" s="334" t="s">
        <v>289</v>
      </c>
      <c r="P38" s="335" t="s">
        <v>290</v>
      </c>
      <c r="Q38" s="336">
        <v>0</v>
      </c>
    </row>
    <row r="39" spans="1:17" ht="9" customHeight="1" x14ac:dyDescent="0.2">
      <c r="A39" s="79"/>
      <c r="B39" s="80"/>
      <c r="C39" s="80"/>
      <c r="D39" s="66"/>
      <c r="E39" s="66"/>
      <c r="F39" s="66"/>
      <c r="G39" s="44"/>
      <c r="H39" s="81"/>
      <c r="I39" s="313"/>
      <c r="J39" s="82"/>
      <c r="O39" s="334" t="s">
        <v>291</v>
      </c>
      <c r="P39" s="335" t="s">
        <v>292</v>
      </c>
      <c r="Q39" s="336">
        <v>0</v>
      </c>
    </row>
    <row r="40" spans="1:17" ht="22.5" customHeight="1" thickBot="1" x14ac:dyDescent="0.25">
      <c r="A40" s="79" t="s">
        <v>222</v>
      </c>
      <c r="B40" s="83"/>
      <c r="C40" s="83"/>
      <c r="D40" s="65"/>
      <c r="E40" s="84"/>
      <c r="F40" s="84"/>
      <c r="G40" s="45"/>
      <c r="H40" s="65"/>
      <c r="I40" s="85"/>
      <c r="J40" s="85"/>
      <c r="O40" s="334" t="s">
        <v>293</v>
      </c>
      <c r="P40" s="335" t="s">
        <v>294</v>
      </c>
      <c r="Q40" s="336">
        <v>0.22</v>
      </c>
    </row>
    <row r="41" spans="1:17" ht="18.75" customHeight="1" thickBot="1" x14ac:dyDescent="0.25">
      <c r="A41" s="510" t="s">
        <v>223</v>
      </c>
      <c r="B41" s="511"/>
      <c r="C41" s="512"/>
      <c r="D41" s="86" t="s">
        <v>224</v>
      </c>
      <c r="E41" s="87" t="s">
        <v>225</v>
      </c>
      <c r="F41" s="88" t="s">
        <v>66</v>
      </c>
      <c r="G41" s="439" t="s">
        <v>226</v>
      </c>
      <c r="H41" s="440"/>
      <c r="I41" s="89" t="s">
        <v>66</v>
      </c>
      <c r="J41" s="85"/>
      <c r="O41" s="334" t="s">
        <v>295</v>
      </c>
      <c r="P41" s="335" t="s">
        <v>296</v>
      </c>
      <c r="Q41" s="336">
        <v>0.33</v>
      </c>
    </row>
    <row r="42" spans="1:17" ht="18.75" customHeight="1" x14ac:dyDescent="0.2">
      <c r="A42" s="494" t="s">
        <v>227</v>
      </c>
      <c r="B42" s="466" t="s">
        <v>228</v>
      </c>
      <c r="C42" s="467"/>
      <c r="D42" s="90" t="s">
        <v>229</v>
      </c>
      <c r="E42" s="46"/>
      <c r="F42" s="90" t="s">
        <v>230</v>
      </c>
      <c r="G42" s="493"/>
      <c r="H42" s="493"/>
      <c r="I42" s="91" t="s">
        <v>219</v>
      </c>
      <c r="J42" s="85"/>
      <c r="O42" s="334" t="s">
        <v>297</v>
      </c>
      <c r="P42" s="335" t="s">
        <v>298</v>
      </c>
      <c r="Q42" s="336">
        <v>0.34900000000000003</v>
      </c>
    </row>
    <row r="43" spans="1:17" ht="18.75" customHeight="1" x14ac:dyDescent="0.2">
      <c r="A43" s="494"/>
      <c r="B43" s="466"/>
      <c r="C43" s="467"/>
      <c r="D43" s="92" t="s">
        <v>231</v>
      </c>
      <c r="E43" s="47"/>
      <c r="F43" s="92" t="s">
        <v>230</v>
      </c>
      <c r="G43" s="438"/>
      <c r="H43" s="438"/>
      <c r="I43" s="93" t="s">
        <v>79</v>
      </c>
      <c r="J43" s="85"/>
      <c r="O43" s="334" t="s">
        <v>299</v>
      </c>
      <c r="P43" s="335" t="s">
        <v>300</v>
      </c>
      <c r="Q43" s="336">
        <v>0.4</v>
      </c>
    </row>
    <row r="44" spans="1:17" ht="18.75" customHeight="1" x14ac:dyDescent="0.2">
      <c r="A44" s="494"/>
      <c r="B44" s="468"/>
      <c r="C44" s="469"/>
      <c r="D44" s="92" t="s">
        <v>232</v>
      </c>
      <c r="E44" s="47"/>
      <c r="F44" s="92" t="s">
        <v>230</v>
      </c>
      <c r="G44" s="438"/>
      <c r="H44" s="438"/>
      <c r="I44" s="94" t="s">
        <v>230</v>
      </c>
      <c r="J44" s="85"/>
      <c r="O44" s="334" t="s">
        <v>301</v>
      </c>
      <c r="P44" s="335" t="s">
        <v>302</v>
      </c>
      <c r="Q44" s="336">
        <v>0.40499999999999997</v>
      </c>
    </row>
    <row r="45" spans="1:17" ht="18.75" customHeight="1" x14ac:dyDescent="0.2">
      <c r="A45" s="494"/>
      <c r="B45" s="446" t="s">
        <v>233</v>
      </c>
      <c r="C45" s="447"/>
      <c r="D45" s="448"/>
      <c r="E45" s="47"/>
      <c r="F45" s="92" t="s">
        <v>230</v>
      </c>
      <c r="G45" s="438"/>
      <c r="H45" s="438"/>
      <c r="I45" s="93" t="s">
        <v>219</v>
      </c>
      <c r="J45" s="85"/>
      <c r="O45" s="334" t="s">
        <v>303</v>
      </c>
      <c r="P45" s="335" t="s">
        <v>304</v>
      </c>
      <c r="Q45" s="336">
        <v>0.40900000000000003</v>
      </c>
    </row>
    <row r="46" spans="1:17" ht="18.75" customHeight="1" x14ac:dyDescent="0.2">
      <c r="A46" s="494"/>
      <c r="B46" s="446" t="s">
        <v>234</v>
      </c>
      <c r="C46" s="447"/>
      <c r="D46" s="448"/>
      <c r="E46" s="47"/>
      <c r="F46" s="92" t="s">
        <v>230</v>
      </c>
      <c r="G46" s="438"/>
      <c r="H46" s="438"/>
      <c r="I46" s="95" t="s">
        <v>79</v>
      </c>
      <c r="J46" s="85"/>
      <c r="O46" s="334" t="s">
        <v>305</v>
      </c>
      <c r="P46" s="335" t="s">
        <v>306</v>
      </c>
      <c r="Q46" s="336">
        <v>0.40799999999999997</v>
      </c>
    </row>
    <row r="47" spans="1:17" ht="18.75" customHeight="1" x14ac:dyDescent="0.2">
      <c r="A47" s="495"/>
      <c r="B47" s="486"/>
      <c r="C47" s="487"/>
      <c r="D47" s="488"/>
      <c r="E47" s="48"/>
      <c r="F47" s="48"/>
      <c r="G47" s="438"/>
      <c r="H47" s="438"/>
      <c r="I47" s="238"/>
      <c r="J47" s="85"/>
      <c r="O47" s="334" t="s">
        <v>307</v>
      </c>
      <c r="P47" s="335" t="s">
        <v>308</v>
      </c>
      <c r="Q47" s="336">
        <v>0</v>
      </c>
    </row>
    <row r="48" spans="1:17" ht="18.75" customHeight="1" x14ac:dyDescent="0.2">
      <c r="A48" s="499" t="s">
        <v>236</v>
      </c>
      <c r="B48" s="447" t="s">
        <v>235</v>
      </c>
      <c r="C48" s="447"/>
      <c r="D48" s="448"/>
      <c r="E48" s="96" t="str">
        <f>IF(SUM(E42:E47)=0,"0",SUM(E42:E47))</f>
        <v>0</v>
      </c>
      <c r="F48" s="97" t="s">
        <v>230</v>
      </c>
      <c r="G48" s="470" t="str">
        <f>IF(SUM(H42:H46),SUM(H42:H46),"")</f>
        <v/>
      </c>
      <c r="H48" s="471"/>
      <c r="I48" s="98"/>
      <c r="J48" s="85"/>
      <c r="O48" s="334" t="s">
        <v>309</v>
      </c>
      <c r="P48" s="335" t="s">
        <v>310</v>
      </c>
      <c r="Q48" s="336">
        <v>0</v>
      </c>
    </row>
    <row r="49" spans="1:17" ht="18.75" customHeight="1" x14ac:dyDescent="0.2">
      <c r="A49" s="500"/>
      <c r="B49" s="484" t="s">
        <v>228</v>
      </c>
      <c r="C49" s="507"/>
      <c r="D49" s="99" t="s">
        <v>229</v>
      </c>
      <c r="E49" s="47"/>
      <c r="F49" s="92" t="s">
        <v>230</v>
      </c>
      <c r="G49" s="438"/>
      <c r="H49" s="438"/>
      <c r="I49" s="93" t="s">
        <v>219</v>
      </c>
      <c r="J49" s="85"/>
      <c r="O49" s="334" t="s">
        <v>311</v>
      </c>
      <c r="P49" s="335" t="s">
        <v>312</v>
      </c>
      <c r="Q49" s="336">
        <v>0.44</v>
      </c>
    </row>
    <row r="50" spans="1:17" ht="20.5" x14ac:dyDescent="0.2">
      <c r="A50" s="500"/>
      <c r="B50" s="508"/>
      <c r="C50" s="467"/>
      <c r="D50" s="92" t="s">
        <v>231</v>
      </c>
      <c r="E50" s="47"/>
      <c r="F50" s="92" t="s">
        <v>230</v>
      </c>
      <c r="G50" s="438"/>
      <c r="H50" s="438"/>
      <c r="I50" s="93" t="s">
        <v>79</v>
      </c>
      <c r="J50" s="85"/>
      <c r="O50" s="334" t="s">
        <v>313</v>
      </c>
      <c r="P50" s="335" t="s">
        <v>314</v>
      </c>
      <c r="Q50" s="336">
        <v>0.432</v>
      </c>
    </row>
    <row r="51" spans="1:17" ht="20.5" x14ac:dyDescent="0.2">
      <c r="A51" s="500"/>
      <c r="B51" s="509"/>
      <c r="C51" s="469"/>
      <c r="D51" s="92" t="s">
        <v>232</v>
      </c>
      <c r="E51" s="47"/>
      <c r="F51" s="92" t="s">
        <v>230</v>
      </c>
      <c r="G51" s="438"/>
      <c r="H51" s="438"/>
      <c r="I51" s="94" t="s">
        <v>230</v>
      </c>
      <c r="J51" s="85"/>
      <c r="O51" s="334" t="s">
        <v>315</v>
      </c>
      <c r="P51" s="335" t="s">
        <v>316</v>
      </c>
      <c r="Q51" s="336">
        <v>0</v>
      </c>
    </row>
    <row r="52" spans="1:17" ht="20.5" x14ac:dyDescent="0.2">
      <c r="A52" s="500"/>
      <c r="B52" s="447" t="s">
        <v>233</v>
      </c>
      <c r="C52" s="447"/>
      <c r="D52" s="448"/>
      <c r="E52" s="47"/>
      <c r="F52" s="92" t="s">
        <v>230</v>
      </c>
      <c r="G52" s="438"/>
      <c r="H52" s="438"/>
      <c r="I52" s="93" t="s">
        <v>219</v>
      </c>
      <c r="J52" s="85"/>
      <c r="O52" s="334" t="s">
        <v>317</v>
      </c>
      <c r="P52" s="335" t="s">
        <v>318</v>
      </c>
      <c r="Q52" s="336">
        <v>0.495</v>
      </c>
    </row>
    <row r="53" spans="1:17" ht="17.25" customHeight="1" x14ac:dyDescent="0.2">
      <c r="A53" s="500"/>
      <c r="B53" s="447" t="s">
        <v>234</v>
      </c>
      <c r="C53" s="447"/>
      <c r="D53" s="448"/>
      <c r="E53" s="47"/>
      <c r="F53" s="92" t="s">
        <v>230</v>
      </c>
      <c r="G53" s="438"/>
      <c r="H53" s="438"/>
      <c r="I53" s="95" t="s">
        <v>79</v>
      </c>
      <c r="J53" s="85"/>
      <c r="O53" s="334" t="s">
        <v>319</v>
      </c>
      <c r="P53" s="335" t="s">
        <v>320</v>
      </c>
      <c r="Q53" s="336">
        <v>0.495</v>
      </c>
    </row>
    <row r="54" spans="1:17" ht="22.5" customHeight="1" x14ac:dyDescent="0.2">
      <c r="A54" s="500"/>
      <c r="B54" s="487"/>
      <c r="C54" s="487"/>
      <c r="D54" s="488"/>
      <c r="E54" s="48"/>
      <c r="F54" s="100"/>
      <c r="G54" s="123"/>
      <c r="H54" s="124"/>
      <c r="I54" s="238"/>
      <c r="J54" s="85"/>
      <c r="O54" s="334" t="s">
        <v>321</v>
      </c>
      <c r="P54" s="335" t="s">
        <v>322</v>
      </c>
      <c r="Q54" s="336">
        <v>0.39900000000000002</v>
      </c>
    </row>
    <row r="55" spans="1:17" ht="22.5" customHeight="1" thickBot="1" x14ac:dyDescent="0.25">
      <c r="A55" s="500"/>
      <c r="B55" s="484" t="s">
        <v>237</v>
      </c>
      <c r="C55" s="484"/>
      <c r="D55" s="485"/>
      <c r="E55" s="101" t="str">
        <f>IF(SUM(E49:E54)=0,"0",SUM(E49:E54))</f>
        <v>0</v>
      </c>
      <c r="F55" s="102" t="s">
        <v>230</v>
      </c>
      <c r="G55" s="482" t="str">
        <f>IF(SUM(H49:H53),SUM(H49:H53),"")</f>
        <v/>
      </c>
      <c r="H55" s="483"/>
      <c r="I55" s="103"/>
      <c r="J55" s="85"/>
      <c r="O55" s="334" t="s">
        <v>323</v>
      </c>
      <c r="P55" s="335" t="s">
        <v>324</v>
      </c>
      <c r="Q55" s="336">
        <v>0.29899999999999999</v>
      </c>
    </row>
    <row r="56" spans="1:17" ht="23.25" customHeight="1" thickBot="1" x14ac:dyDescent="0.25">
      <c r="A56" s="504" t="s">
        <v>238</v>
      </c>
      <c r="B56" s="505"/>
      <c r="C56" s="505"/>
      <c r="D56" s="506"/>
      <c r="E56" s="104" t="str">
        <f>IF(SUM(E48,E55)=0,"0",SUM(E48,E55))</f>
        <v>0</v>
      </c>
      <c r="F56" s="105" t="s">
        <v>230</v>
      </c>
      <c r="G56" s="106"/>
      <c r="H56" s="106"/>
      <c r="I56" s="107"/>
      <c r="J56" s="85"/>
      <c r="O56" s="334" t="s">
        <v>325</v>
      </c>
      <c r="P56" s="335" t="s">
        <v>326</v>
      </c>
      <c r="Q56" s="336">
        <v>0.19900000000000001</v>
      </c>
    </row>
    <row r="57" spans="1:17" ht="23.25" customHeight="1" thickTop="1" thickBot="1" x14ac:dyDescent="0.25">
      <c r="A57" s="496" t="s">
        <v>561</v>
      </c>
      <c r="B57" s="497"/>
      <c r="C57" s="497"/>
      <c r="D57" s="498"/>
      <c r="E57" s="108" t="str">
        <f>IF((H37=" "),H37,(H37-E56))</f>
        <v xml:space="preserve"> </v>
      </c>
      <c r="F57" s="109" t="s">
        <v>239</v>
      </c>
      <c r="G57" s="81"/>
      <c r="I57" s="107"/>
      <c r="J57" s="85"/>
      <c r="O57" s="334" t="s">
        <v>327</v>
      </c>
      <c r="P57" s="335" t="s">
        <v>328</v>
      </c>
      <c r="Q57" s="336">
        <v>0</v>
      </c>
    </row>
    <row r="58" spans="1:17" ht="16.5" x14ac:dyDescent="0.2">
      <c r="A58" s="65" t="s">
        <v>240</v>
      </c>
      <c r="B58" s="65"/>
      <c r="C58" s="110"/>
      <c r="D58" s="110"/>
      <c r="E58" s="81"/>
      <c r="F58" s="111"/>
      <c r="G58" s="81"/>
      <c r="I58" s="107"/>
      <c r="J58" s="85"/>
      <c r="O58" s="334" t="s">
        <v>329</v>
      </c>
      <c r="P58" s="335" t="s">
        <v>330</v>
      </c>
      <c r="Q58" s="336">
        <v>0.45</v>
      </c>
    </row>
    <row r="59" spans="1:17" ht="18" customHeight="1" x14ac:dyDescent="0.2">
      <c r="B59" s="113" t="s">
        <v>241</v>
      </c>
      <c r="C59" s="65"/>
      <c r="D59" s="112"/>
      <c r="E59" s="112"/>
      <c r="F59" s="112"/>
      <c r="G59" s="112"/>
      <c r="J59" s="85"/>
      <c r="O59" s="334" t="s">
        <v>331</v>
      </c>
      <c r="P59" s="335" t="s">
        <v>332</v>
      </c>
      <c r="Q59" s="336">
        <v>0.315</v>
      </c>
    </row>
    <row r="60" spans="1:17" ht="14" x14ac:dyDescent="0.2">
      <c r="A60" s="84" t="s">
        <v>1190</v>
      </c>
      <c r="C60" s="84"/>
      <c r="D60" s="112"/>
      <c r="E60" s="112"/>
      <c r="F60" s="112"/>
      <c r="G60" s="112"/>
      <c r="O60" s="334" t="s">
        <v>333</v>
      </c>
      <c r="P60" s="335" t="s">
        <v>334</v>
      </c>
      <c r="Q60" s="336">
        <v>0.82200000000000006</v>
      </c>
    </row>
    <row r="61" spans="1:17" ht="16.5" x14ac:dyDescent="0.2">
      <c r="A61" s="65" t="s">
        <v>1191</v>
      </c>
      <c r="B61" s="84"/>
      <c r="C61" s="84"/>
      <c r="D61" s="112"/>
      <c r="E61" s="112"/>
      <c r="F61" s="112"/>
      <c r="G61" s="112"/>
      <c r="O61" s="334" t="s">
        <v>335</v>
      </c>
      <c r="P61" s="335" t="s">
        <v>336</v>
      </c>
      <c r="Q61" s="336">
        <v>0.81200000000000006</v>
      </c>
    </row>
    <row r="62" spans="1:17" ht="24" customHeight="1" x14ac:dyDescent="0.2">
      <c r="A62" s="65" t="s">
        <v>1192</v>
      </c>
      <c r="B62" s="84"/>
      <c r="C62" s="84"/>
      <c r="E62" s="112"/>
      <c r="F62" s="112"/>
      <c r="G62" s="112"/>
      <c r="H62" s="112"/>
      <c r="I62" s="112"/>
      <c r="O62" s="334" t="s">
        <v>337</v>
      </c>
      <c r="P62" s="335" t="s">
        <v>338</v>
      </c>
      <c r="Q62" s="336">
        <v>0</v>
      </c>
    </row>
    <row r="63" spans="1:17" ht="14" x14ac:dyDescent="0.2">
      <c r="A63" s="84" t="s">
        <v>242</v>
      </c>
      <c r="B63" s="84"/>
      <c r="C63" s="84"/>
      <c r="E63" s="112"/>
      <c r="F63" s="112"/>
      <c r="G63" s="112"/>
      <c r="H63" s="112"/>
      <c r="I63" s="112"/>
      <c r="O63" s="334" t="s">
        <v>339</v>
      </c>
      <c r="P63" s="335" t="s">
        <v>340</v>
      </c>
      <c r="Q63" s="336">
        <v>0.442</v>
      </c>
    </row>
    <row r="64" spans="1:17" ht="14" x14ac:dyDescent="0.2">
      <c r="B64" s="84"/>
      <c r="C64" s="84"/>
      <c r="E64" s="112"/>
      <c r="F64" s="112"/>
      <c r="G64" s="112"/>
      <c r="H64" s="112"/>
      <c r="I64" s="112"/>
      <c r="O64" s="334" t="s">
        <v>341</v>
      </c>
      <c r="P64" s="335" t="s">
        <v>342</v>
      </c>
      <c r="Q64" s="336">
        <v>0.51600000000000001</v>
      </c>
    </row>
    <row r="65" spans="1:17" x14ac:dyDescent="0.2">
      <c r="C65" s="113"/>
      <c r="D65" s="113"/>
      <c r="E65" s="112"/>
      <c r="F65" s="112"/>
      <c r="G65" s="112"/>
      <c r="H65" s="112"/>
      <c r="I65" s="112"/>
      <c r="O65" s="334" t="s">
        <v>343</v>
      </c>
      <c r="P65" s="335" t="s">
        <v>344</v>
      </c>
      <c r="Q65" s="336">
        <v>0.51400000000000001</v>
      </c>
    </row>
    <row r="66" spans="1:17" ht="14" x14ac:dyDescent="0.2">
      <c r="B66" s="65"/>
      <c r="C66" s="65"/>
      <c r="D66" s="112"/>
      <c r="E66" s="112"/>
      <c r="F66" s="112"/>
      <c r="G66" s="112"/>
      <c r="O66" s="334" t="s">
        <v>345</v>
      </c>
      <c r="P66" s="335" t="s">
        <v>346</v>
      </c>
      <c r="Q66" s="336">
        <v>0</v>
      </c>
    </row>
    <row r="67" spans="1:17" ht="7.5" customHeight="1" x14ac:dyDescent="0.2">
      <c r="B67" s="112"/>
      <c r="C67" s="112"/>
      <c r="D67" s="112"/>
      <c r="E67" s="112"/>
      <c r="F67" s="112"/>
      <c r="G67" s="112"/>
      <c r="O67" s="334" t="s">
        <v>347</v>
      </c>
      <c r="P67" s="335" t="s">
        <v>348</v>
      </c>
      <c r="Q67" s="336">
        <v>0</v>
      </c>
    </row>
    <row r="68" spans="1:17" x14ac:dyDescent="0.2">
      <c r="B68" s="112"/>
      <c r="C68" s="112"/>
      <c r="D68" s="112"/>
      <c r="E68" s="112"/>
      <c r="F68" s="112"/>
      <c r="G68" s="112"/>
      <c r="O68" s="334" t="s">
        <v>349</v>
      </c>
      <c r="P68" s="335" t="s">
        <v>350</v>
      </c>
      <c r="Q68" s="336">
        <v>0</v>
      </c>
    </row>
    <row r="69" spans="1:17" ht="14" x14ac:dyDescent="0.2">
      <c r="A69" s="112"/>
      <c r="B69" s="84"/>
      <c r="C69" s="84"/>
      <c r="D69" s="112"/>
      <c r="E69" s="112"/>
      <c r="F69" s="112"/>
      <c r="G69" s="112"/>
      <c r="O69" s="334" t="s">
        <v>351</v>
      </c>
      <c r="P69" s="335" t="s">
        <v>352</v>
      </c>
      <c r="Q69" s="336">
        <v>0.318</v>
      </c>
    </row>
    <row r="70" spans="1:17" x14ac:dyDescent="0.2">
      <c r="B70" s="112"/>
      <c r="C70" s="112"/>
      <c r="D70" s="112"/>
      <c r="E70" s="112"/>
      <c r="F70" s="112"/>
      <c r="G70" s="112"/>
      <c r="O70" s="334" t="s">
        <v>353</v>
      </c>
      <c r="P70" s="335" t="s">
        <v>354</v>
      </c>
      <c r="Q70" s="336">
        <v>0.318</v>
      </c>
    </row>
    <row r="71" spans="1:17" x14ac:dyDescent="0.2">
      <c r="O71" s="334" t="s">
        <v>355</v>
      </c>
      <c r="P71" s="335" t="s">
        <v>356</v>
      </c>
      <c r="Q71" s="336">
        <v>0.38900000000000001</v>
      </c>
    </row>
    <row r="72" spans="1:17" x14ac:dyDescent="0.2">
      <c r="O72" s="334" t="s">
        <v>357</v>
      </c>
      <c r="P72" s="335" t="s">
        <v>358</v>
      </c>
      <c r="Q72" s="336">
        <v>0</v>
      </c>
    </row>
    <row r="73" spans="1:17" x14ac:dyDescent="0.2">
      <c r="O73" s="334" t="s">
        <v>359</v>
      </c>
      <c r="P73" s="335" t="s">
        <v>360</v>
      </c>
      <c r="Q73" s="336">
        <v>0.499</v>
      </c>
    </row>
    <row r="74" spans="1:17" x14ac:dyDescent="0.2">
      <c r="O74" s="334" t="s">
        <v>361</v>
      </c>
      <c r="P74" s="335" t="s">
        <v>362</v>
      </c>
      <c r="Q74" s="336">
        <v>0</v>
      </c>
    </row>
    <row r="75" spans="1:17" x14ac:dyDescent="0.2">
      <c r="O75" s="334" t="s">
        <v>363</v>
      </c>
      <c r="P75" s="335" t="s">
        <v>364</v>
      </c>
      <c r="Q75" s="336">
        <v>0.47600000000000003</v>
      </c>
    </row>
    <row r="76" spans="1:17" x14ac:dyDescent="0.2">
      <c r="O76" s="334" t="s">
        <v>365</v>
      </c>
      <c r="P76" s="335" t="s">
        <v>366</v>
      </c>
      <c r="Q76" s="336">
        <v>0.47600000000000003</v>
      </c>
    </row>
    <row r="77" spans="1:17" x14ac:dyDescent="0.2">
      <c r="O77" s="334" t="s">
        <v>367</v>
      </c>
      <c r="P77" s="335" t="s">
        <v>368</v>
      </c>
      <c r="Q77" s="336">
        <v>0.51800000000000002</v>
      </c>
    </row>
    <row r="78" spans="1:17" x14ac:dyDescent="0.2">
      <c r="O78" s="334" t="s">
        <v>369</v>
      </c>
      <c r="P78" s="335" t="s">
        <v>370</v>
      </c>
      <c r="Q78" s="336">
        <v>0.47</v>
      </c>
    </row>
    <row r="79" spans="1:17" x14ac:dyDescent="0.2">
      <c r="O79" s="334" t="s">
        <v>371</v>
      </c>
      <c r="P79" s="335" t="s">
        <v>372</v>
      </c>
      <c r="Q79" s="336">
        <v>0</v>
      </c>
    </row>
    <row r="80" spans="1:17" ht="2.25" customHeight="1" x14ac:dyDescent="0.2">
      <c r="O80" s="334" t="s">
        <v>373</v>
      </c>
      <c r="P80" s="335" t="s">
        <v>374</v>
      </c>
      <c r="Q80" s="336">
        <v>0</v>
      </c>
    </row>
    <row r="81" spans="15:17" x14ac:dyDescent="0.2">
      <c r="O81" s="334" t="s">
        <v>375</v>
      </c>
      <c r="P81" s="335" t="s">
        <v>376</v>
      </c>
      <c r="Q81" s="336">
        <v>6.2E-2</v>
      </c>
    </row>
    <row r="82" spans="15:17" x14ac:dyDescent="0.2">
      <c r="O82" s="334" t="s">
        <v>377</v>
      </c>
      <c r="P82" s="335" t="s">
        <v>378</v>
      </c>
      <c r="Q82" s="336">
        <v>4.3999999999999997E-2</v>
      </c>
    </row>
    <row r="83" spans="15:17" x14ac:dyDescent="0.2">
      <c r="O83" s="334" t="s">
        <v>379</v>
      </c>
      <c r="P83" s="335" t="s">
        <v>380</v>
      </c>
      <c r="Q83" s="336">
        <v>0.43600000000000005</v>
      </c>
    </row>
    <row r="84" spans="15:17" x14ac:dyDescent="0.2">
      <c r="O84" s="334" t="s">
        <v>381</v>
      </c>
      <c r="P84" s="335" t="s">
        <v>382</v>
      </c>
      <c r="Q84" s="336">
        <v>0.41899999999999998</v>
      </c>
    </row>
    <row r="85" spans="15:17" x14ac:dyDescent="0.2">
      <c r="O85" s="334" t="s">
        <v>383</v>
      </c>
      <c r="P85" s="335" t="s">
        <v>384</v>
      </c>
      <c r="Q85" s="336">
        <v>0</v>
      </c>
    </row>
    <row r="86" spans="15:17" x14ac:dyDescent="0.2">
      <c r="O86" s="334" t="s">
        <v>385</v>
      </c>
      <c r="P86" s="335" t="s">
        <v>386</v>
      </c>
      <c r="Q86" s="336">
        <v>0.42599999999999999</v>
      </c>
    </row>
    <row r="87" spans="15:17" x14ac:dyDescent="0.2">
      <c r="O87" s="334" t="s">
        <v>387</v>
      </c>
      <c r="P87" s="335" t="s">
        <v>388</v>
      </c>
      <c r="Q87" s="336">
        <v>0.42399999999999999</v>
      </c>
    </row>
    <row r="88" spans="15:17" x14ac:dyDescent="0.2">
      <c r="O88" s="334" t="s">
        <v>389</v>
      </c>
      <c r="P88" s="335" t="s">
        <v>390</v>
      </c>
      <c r="Q88" s="336">
        <v>0</v>
      </c>
    </row>
    <row r="89" spans="15:17" x14ac:dyDescent="0.2">
      <c r="O89" s="334" t="s">
        <v>391</v>
      </c>
      <c r="P89" s="335" t="s">
        <v>392</v>
      </c>
      <c r="Q89" s="336">
        <v>0.32899999999999996</v>
      </c>
    </row>
    <row r="90" spans="15:17" x14ac:dyDescent="0.2">
      <c r="O90" s="334" t="s">
        <v>393</v>
      </c>
      <c r="P90" s="335" t="s">
        <v>394</v>
      </c>
      <c r="Q90" s="336">
        <v>0</v>
      </c>
    </row>
    <row r="91" spans="15:17" x14ac:dyDescent="0.2">
      <c r="O91" s="334" t="s">
        <v>395</v>
      </c>
      <c r="P91" s="335" t="s">
        <v>396</v>
      </c>
      <c r="Q91" s="336">
        <v>0.503</v>
      </c>
    </row>
    <row r="92" spans="15:17" x14ac:dyDescent="0.2">
      <c r="O92" s="334" t="s">
        <v>397</v>
      </c>
      <c r="P92" s="335" t="s">
        <v>398</v>
      </c>
      <c r="Q92" s="336">
        <v>0.53300000000000003</v>
      </c>
    </row>
    <row r="93" spans="15:17" x14ac:dyDescent="0.2">
      <c r="O93" s="334" t="s">
        <v>399</v>
      </c>
      <c r="P93" s="335" t="s">
        <v>400</v>
      </c>
      <c r="Q93" s="336">
        <v>0.53200000000000003</v>
      </c>
    </row>
    <row r="94" spans="15:17" x14ac:dyDescent="0.2">
      <c r="O94" s="334" t="s">
        <v>401</v>
      </c>
      <c r="P94" s="335" t="s">
        <v>402</v>
      </c>
      <c r="Q94" s="336">
        <v>0</v>
      </c>
    </row>
    <row r="95" spans="15:17" x14ac:dyDescent="0.2">
      <c r="O95" s="334" t="s">
        <v>403</v>
      </c>
      <c r="P95" s="335" t="s">
        <v>404</v>
      </c>
      <c r="Q95" s="336">
        <v>0</v>
      </c>
    </row>
    <row r="96" spans="15:17" x14ac:dyDescent="0.2">
      <c r="O96" s="334" t="s">
        <v>405</v>
      </c>
      <c r="P96" s="335" t="s">
        <v>406</v>
      </c>
      <c r="Q96" s="336">
        <v>0</v>
      </c>
    </row>
    <row r="97" spans="4:17" x14ac:dyDescent="0.2">
      <c r="O97" s="334" t="s">
        <v>407</v>
      </c>
      <c r="P97" s="335" t="s">
        <v>408</v>
      </c>
      <c r="Q97" s="336">
        <v>0</v>
      </c>
    </row>
    <row r="98" spans="4:17" x14ac:dyDescent="0.2">
      <c r="O98" s="334" t="s">
        <v>409</v>
      </c>
      <c r="P98" s="335" t="s">
        <v>410</v>
      </c>
      <c r="Q98" s="336">
        <v>0</v>
      </c>
    </row>
    <row r="99" spans="4:17" x14ac:dyDescent="0.2">
      <c r="O99" s="334" t="s">
        <v>411</v>
      </c>
      <c r="P99" s="335" t="s">
        <v>412</v>
      </c>
      <c r="Q99" s="336">
        <v>0</v>
      </c>
    </row>
    <row r="100" spans="4:17" x14ac:dyDescent="0.2">
      <c r="O100" s="334" t="s">
        <v>413</v>
      </c>
      <c r="P100" s="335" t="s">
        <v>414</v>
      </c>
      <c r="Q100" s="336">
        <v>0.442</v>
      </c>
    </row>
    <row r="101" spans="4:17" x14ac:dyDescent="0.2">
      <c r="D101" s="71" t="s">
        <v>65</v>
      </c>
      <c r="E101" s="71" t="s">
        <v>66</v>
      </c>
      <c r="F101" s="71" t="s">
        <v>67</v>
      </c>
      <c r="G101" s="71" t="s">
        <v>261</v>
      </c>
      <c r="H101" s="71" t="s">
        <v>68</v>
      </c>
      <c r="I101" s="71" t="s">
        <v>35</v>
      </c>
      <c r="O101" s="334" t="s">
        <v>415</v>
      </c>
      <c r="P101" s="335" t="s">
        <v>416</v>
      </c>
      <c r="Q101" s="336">
        <v>0.441</v>
      </c>
    </row>
    <row r="102" spans="4:17" ht="14" x14ac:dyDescent="0.2">
      <c r="D102" s="72" t="s">
        <v>41</v>
      </c>
      <c r="E102" s="22" t="s">
        <v>1130</v>
      </c>
      <c r="F102" s="114">
        <v>38.299999999999997</v>
      </c>
      <c r="G102" s="276">
        <v>6.9666666666666668E-2</v>
      </c>
      <c r="H102" s="115">
        <f t="shared" ref="H102:H130" si="2">F102*G102</f>
        <v>2.6682333333333332</v>
      </c>
      <c r="I102" s="277">
        <v>0.98814000000000002</v>
      </c>
      <c r="O102" s="334" t="s">
        <v>417</v>
      </c>
      <c r="P102" s="335" t="s">
        <v>418</v>
      </c>
      <c r="Q102" s="336">
        <v>0</v>
      </c>
    </row>
    <row r="103" spans="4:17" ht="14" x14ac:dyDescent="0.2">
      <c r="D103" s="72" t="s">
        <v>1111</v>
      </c>
      <c r="E103" s="22" t="s">
        <v>1130</v>
      </c>
      <c r="F103" s="114">
        <v>34.799999999999997</v>
      </c>
      <c r="G103" s="276">
        <v>6.7100000000000007E-2</v>
      </c>
      <c r="H103" s="115">
        <f t="shared" si="2"/>
        <v>2.33508</v>
      </c>
      <c r="I103" s="277">
        <v>0.89783999999999997</v>
      </c>
      <c r="O103" s="334" t="s">
        <v>419</v>
      </c>
      <c r="P103" s="335" t="s">
        <v>420</v>
      </c>
      <c r="Q103" s="336">
        <v>0.1</v>
      </c>
    </row>
    <row r="104" spans="4:17" ht="14" x14ac:dyDescent="0.2">
      <c r="D104" s="72" t="s">
        <v>1132</v>
      </c>
      <c r="E104" s="22" t="s">
        <v>1130</v>
      </c>
      <c r="F104" s="114">
        <v>33.4</v>
      </c>
      <c r="G104" s="276">
        <v>6.8566666666666679E-2</v>
      </c>
      <c r="H104" s="115">
        <f t="shared" si="2"/>
        <v>2.2901266666666671</v>
      </c>
      <c r="I104" s="277">
        <v>0.86172000000000004</v>
      </c>
      <c r="O104" s="334" t="s">
        <v>421</v>
      </c>
      <c r="P104" s="335" t="s">
        <v>422</v>
      </c>
      <c r="Q104" s="336">
        <v>0.64300000000000002</v>
      </c>
    </row>
    <row r="105" spans="4:17" ht="14" x14ac:dyDescent="0.2">
      <c r="D105" s="74" t="s">
        <v>44</v>
      </c>
      <c r="E105" s="23" t="s">
        <v>1130</v>
      </c>
      <c r="F105" s="116">
        <v>33.299999999999997</v>
      </c>
      <c r="G105" s="276">
        <v>6.8199999999999997E-2</v>
      </c>
      <c r="H105" s="115">
        <f t="shared" si="2"/>
        <v>2.2710599999999999</v>
      </c>
      <c r="I105" s="277">
        <v>0.85914000000000001</v>
      </c>
      <c r="O105" s="334" t="s">
        <v>423</v>
      </c>
      <c r="P105" s="335" t="s">
        <v>424</v>
      </c>
      <c r="Q105" s="336">
        <v>0</v>
      </c>
    </row>
    <row r="106" spans="4:17" ht="14" x14ac:dyDescent="0.2">
      <c r="D106" s="74" t="s">
        <v>1112</v>
      </c>
      <c r="E106" s="23" t="s">
        <v>1130</v>
      </c>
      <c r="F106" s="116">
        <v>36.299999999999997</v>
      </c>
      <c r="G106" s="276">
        <v>6.8199999999999997E-2</v>
      </c>
      <c r="H106" s="115">
        <f t="shared" si="2"/>
        <v>2.4756599999999995</v>
      </c>
      <c r="I106" s="277">
        <v>0.93654000000000004</v>
      </c>
      <c r="O106" s="334" t="s">
        <v>425</v>
      </c>
      <c r="P106" s="335" t="s">
        <v>426</v>
      </c>
      <c r="Q106" s="336">
        <v>0.68499999999999994</v>
      </c>
    </row>
    <row r="107" spans="4:17" ht="14" x14ac:dyDescent="0.2">
      <c r="D107" s="74" t="s">
        <v>45</v>
      </c>
      <c r="E107" s="23" t="s">
        <v>1130</v>
      </c>
      <c r="F107" s="116">
        <v>36.5</v>
      </c>
      <c r="G107" s="276">
        <v>6.8566666666666679E-2</v>
      </c>
      <c r="H107" s="115">
        <f t="shared" si="2"/>
        <v>2.5026833333333336</v>
      </c>
      <c r="I107" s="277">
        <v>0.94169999999999998</v>
      </c>
      <c r="O107" s="334" t="s">
        <v>427</v>
      </c>
      <c r="P107" s="335" t="s">
        <v>428</v>
      </c>
      <c r="Q107" s="336">
        <v>0.67900000000000005</v>
      </c>
    </row>
    <row r="108" spans="4:17" ht="14" x14ac:dyDescent="0.2">
      <c r="D108" s="74" t="s">
        <v>46</v>
      </c>
      <c r="E108" s="23" t="s">
        <v>1130</v>
      </c>
      <c r="F108" s="116">
        <v>38</v>
      </c>
      <c r="G108" s="276">
        <v>6.8933333333333333E-2</v>
      </c>
      <c r="H108" s="115">
        <f t="shared" si="2"/>
        <v>2.6194666666666668</v>
      </c>
      <c r="I108" s="277">
        <v>0.98040000000000005</v>
      </c>
      <c r="O108" s="334" t="s">
        <v>429</v>
      </c>
      <c r="P108" s="335" t="s">
        <v>430</v>
      </c>
      <c r="Q108" s="336">
        <v>0.29699999999999999</v>
      </c>
    </row>
    <row r="109" spans="4:17" ht="14" x14ac:dyDescent="0.2">
      <c r="D109" s="74" t="s">
        <v>47</v>
      </c>
      <c r="E109" s="23" t="s">
        <v>1130</v>
      </c>
      <c r="F109" s="116">
        <v>38.9</v>
      </c>
      <c r="G109" s="276">
        <v>7.0766666666666672E-2</v>
      </c>
      <c r="H109" s="115">
        <f t="shared" si="2"/>
        <v>2.7528233333333336</v>
      </c>
      <c r="I109" s="277">
        <v>1.00362</v>
      </c>
      <c r="O109" s="334" t="s">
        <v>431</v>
      </c>
      <c r="P109" s="335" t="s">
        <v>432</v>
      </c>
      <c r="Q109" s="336">
        <v>0.378</v>
      </c>
    </row>
    <row r="110" spans="4:17" ht="14" x14ac:dyDescent="0.2">
      <c r="D110" s="74" t="s">
        <v>48</v>
      </c>
      <c r="E110" s="23" t="s">
        <v>1130</v>
      </c>
      <c r="F110" s="116">
        <v>41.8</v>
      </c>
      <c r="G110" s="276">
        <v>7.4066666666666656E-2</v>
      </c>
      <c r="H110" s="115">
        <f t="shared" si="2"/>
        <v>3.0959866666666658</v>
      </c>
      <c r="I110" s="277">
        <v>1.0784400000000001</v>
      </c>
      <c r="O110" s="334" t="s">
        <v>433</v>
      </c>
      <c r="P110" s="335" t="s">
        <v>434</v>
      </c>
      <c r="Q110" s="336">
        <v>0</v>
      </c>
    </row>
    <row r="111" spans="4:17" ht="14" x14ac:dyDescent="0.2">
      <c r="D111" s="74" t="s">
        <v>1113</v>
      </c>
      <c r="E111" s="23" t="s">
        <v>1130</v>
      </c>
      <c r="F111" s="116">
        <v>40.200000000000003</v>
      </c>
      <c r="G111" s="276">
        <v>7.2966666666666666E-2</v>
      </c>
      <c r="H111" s="115">
        <f t="shared" si="2"/>
        <v>2.9332600000000002</v>
      </c>
      <c r="I111" s="277">
        <v>1.0371600000000001</v>
      </c>
      <c r="O111" s="334" t="s">
        <v>435</v>
      </c>
      <c r="P111" s="335" t="s">
        <v>436</v>
      </c>
      <c r="Q111" s="336">
        <v>0.28999999999999998</v>
      </c>
    </row>
    <row r="112" spans="4:17" ht="14" x14ac:dyDescent="0.2">
      <c r="D112" s="74" t="s">
        <v>49</v>
      </c>
      <c r="E112" s="23" t="s">
        <v>1135</v>
      </c>
      <c r="F112" s="116">
        <v>40</v>
      </c>
      <c r="G112" s="276">
        <v>7.4800000000000005E-2</v>
      </c>
      <c r="H112" s="115">
        <f t="shared" si="2"/>
        <v>2.992</v>
      </c>
      <c r="I112" s="277">
        <v>1.032</v>
      </c>
      <c r="O112" s="334" t="s">
        <v>437</v>
      </c>
      <c r="P112" s="335" t="s">
        <v>438</v>
      </c>
      <c r="Q112" s="336">
        <v>0.378</v>
      </c>
    </row>
    <row r="113" spans="4:17" ht="14" x14ac:dyDescent="0.2">
      <c r="D113" s="74" t="s">
        <v>1136</v>
      </c>
      <c r="E113" s="23" t="s">
        <v>1135</v>
      </c>
      <c r="F113" s="116">
        <v>34.1</v>
      </c>
      <c r="G113" s="276">
        <v>8.9833333333333334E-2</v>
      </c>
      <c r="H113" s="115">
        <f t="shared" si="2"/>
        <v>3.0633166666666667</v>
      </c>
      <c r="I113" s="277">
        <v>0.87978000000000001</v>
      </c>
      <c r="O113" s="334" t="s">
        <v>439</v>
      </c>
      <c r="P113" s="335" t="s">
        <v>440</v>
      </c>
      <c r="Q113" s="336">
        <v>0.41</v>
      </c>
    </row>
    <row r="114" spans="4:17" ht="14" x14ac:dyDescent="0.2">
      <c r="D114" s="74" t="s">
        <v>1137</v>
      </c>
      <c r="E114" s="23" t="s">
        <v>1135</v>
      </c>
      <c r="F114" s="116">
        <v>50.1</v>
      </c>
      <c r="G114" s="276">
        <v>5.9766666666666662E-2</v>
      </c>
      <c r="H114" s="115">
        <f t="shared" si="2"/>
        <v>2.99431</v>
      </c>
      <c r="I114" s="277">
        <v>1.2925800000000001</v>
      </c>
      <c r="O114" s="334" t="s">
        <v>441</v>
      </c>
      <c r="P114" s="335" t="s">
        <v>442</v>
      </c>
      <c r="Q114" s="336">
        <v>0.39</v>
      </c>
    </row>
    <row r="115" spans="4:17" ht="14" x14ac:dyDescent="0.2">
      <c r="D115" s="74" t="s">
        <v>1138</v>
      </c>
      <c r="E115" s="23" t="s">
        <v>1139</v>
      </c>
      <c r="F115" s="116">
        <v>46.1</v>
      </c>
      <c r="G115" s="276">
        <v>5.2799999999999993E-2</v>
      </c>
      <c r="H115" s="115">
        <f t="shared" si="2"/>
        <v>2.4340799999999998</v>
      </c>
      <c r="I115" s="277">
        <v>1.1893800000000001</v>
      </c>
      <c r="O115" s="334" t="s">
        <v>443</v>
      </c>
      <c r="P115" s="335" t="s">
        <v>444</v>
      </c>
      <c r="Q115" s="336">
        <v>0.48399999999999999</v>
      </c>
    </row>
    <row r="116" spans="4:17" ht="14" x14ac:dyDescent="0.2">
      <c r="D116" s="74" t="s">
        <v>1140</v>
      </c>
      <c r="E116" s="23" t="s">
        <v>1135</v>
      </c>
      <c r="F116" s="116">
        <v>54.7</v>
      </c>
      <c r="G116" s="276">
        <v>5.096666666666666E-2</v>
      </c>
      <c r="H116" s="115">
        <f t="shared" si="2"/>
        <v>2.7878766666666666</v>
      </c>
      <c r="I116" s="277">
        <v>1.41126</v>
      </c>
      <c r="O116" s="334" t="s">
        <v>445</v>
      </c>
      <c r="P116" s="335" t="s">
        <v>446</v>
      </c>
      <c r="Q116" s="336">
        <v>0.48399999999999999</v>
      </c>
    </row>
    <row r="117" spans="4:17" ht="14" x14ac:dyDescent="0.2">
      <c r="D117" s="117" t="s">
        <v>51</v>
      </c>
      <c r="E117" s="22" t="s">
        <v>1139</v>
      </c>
      <c r="F117" s="114">
        <v>38.4</v>
      </c>
      <c r="G117" s="276">
        <v>5.096666666666666E-2</v>
      </c>
      <c r="H117" s="115">
        <f t="shared" si="2"/>
        <v>1.9571199999999997</v>
      </c>
      <c r="I117" s="277">
        <v>0.99072000000000005</v>
      </c>
      <c r="O117" s="334" t="s">
        <v>447</v>
      </c>
      <c r="P117" s="335" t="s">
        <v>448</v>
      </c>
      <c r="Q117" s="336">
        <v>0</v>
      </c>
    </row>
    <row r="118" spans="4:17" ht="14" x14ac:dyDescent="0.2">
      <c r="D118" s="118" t="s">
        <v>1116</v>
      </c>
      <c r="E118" s="22" t="s">
        <v>1135</v>
      </c>
      <c r="F118" s="116">
        <v>28.7</v>
      </c>
      <c r="G118" s="276">
        <v>9.0200000000000002E-2</v>
      </c>
      <c r="H118" s="115">
        <f t="shared" si="2"/>
        <v>2.58874</v>
      </c>
      <c r="I118" s="277">
        <v>0.74046000000000001</v>
      </c>
      <c r="O118" s="334" t="s">
        <v>449</v>
      </c>
      <c r="P118" s="335" t="s">
        <v>450</v>
      </c>
      <c r="Q118" s="336">
        <v>0.19799999999999998</v>
      </c>
    </row>
    <row r="119" spans="4:17" ht="14" x14ac:dyDescent="0.2">
      <c r="D119" s="118" t="s">
        <v>1117</v>
      </c>
      <c r="E119" s="22" t="s">
        <v>1135</v>
      </c>
      <c r="F119" s="116">
        <v>28.3</v>
      </c>
      <c r="G119" s="278">
        <v>9.2033333333333342E-2</v>
      </c>
      <c r="H119" s="115">
        <f t="shared" si="2"/>
        <v>2.6045433333333334</v>
      </c>
      <c r="I119" s="277">
        <v>0.73014000000000001</v>
      </c>
      <c r="O119" s="334" t="s">
        <v>451</v>
      </c>
      <c r="P119" s="335" t="s">
        <v>452</v>
      </c>
      <c r="Q119" s="336">
        <v>0</v>
      </c>
    </row>
    <row r="120" spans="4:17" ht="14" x14ac:dyDescent="0.2">
      <c r="D120" s="118" t="s">
        <v>1118</v>
      </c>
      <c r="E120" s="22" t="s">
        <v>1135</v>
      </c>
      <c r="F120" s="116">
        <v>28.9</v>
      </c>
      <c r="G120" s="276">
        <v>8.9833333333333334E-2</v>
      </c>
      <c r="H120" s="115">
        <f t="shared" si="2"/>
        <v>2.5961833333333333</v>
      </c>
      <c r="I120" s="277">
        <v>0.74561999999999995</v>
      </c>
      <c r="O120" s="334" t="s">
        <v>453</v>
      </c>
      <c r="P120" s="335" t="s">
        <v>454</v>
      </c>
      <c r="Q120" s="336">
        <v>0</v>
      </c>
    </row>
    <row r="121" spans="4:17" ht="14" x14ac:dyDescent="0.2">
      <c r="D121" s="118" t="s">
        <v>1119</v>
      </c>
      <c r="E121" s="22" t="s">
        <v>1135</v>
      </c>
      <c r="F121" s="116">
        <v>24.2</v>
      </c>
      <c r="G121" s="276">
        <v>8.8733333333333331E-2</v>
      </c>
      <c r="H121" s="115">
        <f t="shared" si="2"/>
        <v>2.1473466666666665</v>
      </c>
      <c r="I121" s="277">
        <v>0.62436000000000003</v>
      </c>
      <c r="O121" s="334" t="s">
        <v>455</v>
      </c>
      <c r="P121" s="335" t="s">
        <v>456</v>
      </c>
      <c r="Q121" s="336">
        <v>0.309</v>
      </c>
    </row>
    <row r="122" spans="4:17" ht="14" x14ac:dyDescent="0.2">
      <c r="D122" s="118" t="s">
        <v>1120</v>
      </c>
      <c r="E122" s="23" t="s">
        <v>1135</v>
      </c>
      <c r="F122" s="116">
        <v>26.1</v>
      </c>
      <c r="G122" s="276">
        <v>8.9099999999999999E-2</v>
      </c>
      <c r="H122" s="115">
        <f t="shared" si="2"/>
        <v>2.32551</v>
      </c>
      <c r="I122" s="277">
        <v>0.67337999999999998</v>
      </c>
      <c r="O122" s="334" t="s">
        <v>457</v>
      </c>
      <c r="P122" s="335" t="s">
        <v>458</v>
      </c>
      <c r="Q122" s="336">
        <v>0</v>
      </c>
    </row>
    <row r="123" spans="4:17" ht="14" x14ac:dyDescent="0.2">
      <c r="D123" s="118" t="s">
        <v>1121</v>
      </c>
      <c r="E123" s="23" t="s">
        <v>1135</v>
      </c>
      <c r="F123" s="116">
        <v>27.8</v>
      </c>
      <c r="G123" s="276">
        <v>9.4966666666666658E-2</v>
      </c>
      <c r="H123" s="115">
        <f t="shared" si="2"/>
        <v>2.640073333333333</v>
      </c>
      <c r="I123" s="277">
        <v>0.71723999999999999</v>
      </c>
      <c r="O123" s="334" t="s">
        <v>459</v>
      </c>
      <c r="P123" s="335" t="s">
        <v>460</v>
      </c>
      <c r="Q123" s="336">
        <v>0.221</v>
      </c>
    </row>
    <row r="124" spans="4:17" ht="14" x14ac:dyDescent="0.2">
      <c r="D124" s="118" t="s">
        <v>52</v>
      </c>
      <c r="E124" s="23" t="s">
        <v>1135</v>
      </c>
      <c r="F124" s="116">
        <v>29</v>
      </c>
      <c r="G124" s="276">
        <v>0.10963333333333332</v>
      </c>
      <c r="H124" s="115">
        <f t="shared" si="2"/>
        <v>3.1793666666666662</v>
      </c>
      <c r="I124" s="277">
        <v>0.74819999999999998</v>
      </c>
      <c r="O124" s="334" t="s">
        <v>461</v>
      </c>
      <c r="P124" s="335" t="s">
        <v>462</v>
      </c>
      <c r="Q124" s="336">
        <v>0.49099999999999999</v>
      </c>
    </row>
    <row r="125" spans="4:17" ht="14" x14ac:dyDescent="0.2">
      <c r="D125" s="119" t="s">
        <v>53</v>
      </c>
      <c r="E125" s="23" t="s">
        <v>1135</v>
      </c>
      <c r="F125" s="116">
        <v>37.299999999999997</v>
      </c>
      <c r="G125" s="279">
        <v>7.6633333333333331E-2</v>
      </c>
      <c r="H125" s="115">
        <f t="shared" si="2"/>
        <v>2.8584233333333331</v>
      </c>
      <c r="I125" s="280">
        <v>0.96233999999999997</v>
      </c>
      <c r="O125" s="334" t="s">
        <v>463</v>
      </c>
      <c r="P125" s="335" t="s">
        <v>464</v>
      </c>
      <c r="Q125" s="336">
        <v>0.49099999999999999</v>
      </c>
    </row>
    <row r="126" spans="4:17" ht="14" x14ac:dyDescent="0.2">
      <c r="D126" s="120" t="s">
        <v>54</v>
      </c>
      <c r="E126" s="23" t="s">
        <v>1139</v>
      </c>
      <c r="F126" s="116">
        <v>18.399999999999999</v>
      </c>
      <c r="G126" s="279">
        <v>3.9966666666666671E-2</v>
      </c>
      <c r="H126" s="115">
        <f t="shared" si="2"/>
        <v>0.73538666666666674</v>
      </c>
      <c r="I126" s="280">
        <v>0.47471999999999998</v>
      </c>
      <c r="O126" s="334" t="s">
        <v>465</v>
      </c>
      <c r="P126" s="335" t="s">
        <v>466</v>
      </c>
      <c r="Q126" s="336">
        <v>0.50700000000000001</v>
      </c>
    </row>
    <row r="127" spans="4:17" ht="14" x14ac:dyDescent="0.2">
      <c r="D127" s="118" t="s">
        <v>55</v>
      </c>
      <c r="E127" s="23" t="s">
        <v>1139</v>
      </c>
      <c r="F127" s="116">
        <v>3.23</v>
      </c>
      <c r="G127" s="279">
        <v>9.6799999999999997E-2</v>
      </c>
      <c r="H127" s="115">
        <f t="shared" si="2"/>
        <v>0.312664</v>
      </c>
      <c r="I127" s="280">
        <v>8.3330000000000001E-2</v>
      </c>
      <c r="O127" s="334" t="s">
        <v>467</v>
      </c>
      <c r="P127" s="335" t="s">
        <v>468</v>
      </c>
      <c r="Q127" s="336">
        <v>0</v>
      </c>
    </row>
    <row r="128" spans="4:17" ht="14" x14ac:dyDescent="0.2">
      <c r="D128" s="121" t="s">
        <v>1122</v>
      </c>
      <c r="E128" s="23" t="s">
        <v>1139</v>
      </c>
      <c r="F128" s="116">
        <v>3.45</v>
      </c>
      <c r="G128" s="279">
        <v>9.6799999999999997E-2</v>
      </c>
      <c r="H128" s="115">
        <f t="shared" si="2"/>
        <v>0.33396000000000003</v>
      </c>
      <c r="I128" s="280">
        <v>8.9010000000000006E-2</v>
      </c>
      <c r="O128" s="334" t="s">
        <v>469</v>
      </c>
      <c r="P128" s="335" t="s">
        <v>470</v>
      </c>
      <c r="Q128" s="336">
        <v>0.50700000000000001</v>
      </c>
    </row>
    <row r="129" spans="4:17" ht="14" x14ac:dyDescent="0.2">
      <c r="D129" s="266" t="s">
        <v>56</v>
      </c>
      <c r="E129" s="266" t="s">
        <v>1139</v>
      </c>
      <c r="F129" s="266">
        <v>7.53</v>
      </c>
      <c r="G129" s="266">
        <v>0.154</v>
      </c>
      <c r="H129" s="115">
        <f t="shared" si="2"/>
        <v>1.1596200000000001</v>
      </c>
      <c r="I129" s="266">
        <v>0.19427</v>
      </c>
      <c r="O129" s="334" t="s">
        <v>471</v>
      </c>
      <c r="P129" s="335" t="s">
        <v>472</v>
      </c>
      <c r="Q129" s="336">
        <v>0</v>
      </c>
    </row>
    <row r="130" spans="4:17" ht="14" x14ac:dyDescent="0.2">
      <c r="D130" s="266" t="s">
        <v>57</v>
      </c>
      <c r="E130" s="266" t="s">
        <v>1139</v>
      </c>
      <c r="F130" s="266">
        <v>40</v>
      </c>
      <c r="G130" s="266">
        <v>5.1333333333333335E-2</v>
      </c>
      <c r="H130" s="115">
        <f t="shared" si="2"/>
        <v>2.0533333333333332</v>
      </c>
      <c r="I130" s="266">
        <v>1.032</v>
      </c>
      <c r="O130" s="334" t="s">
        <v>473</v>
      </c>
      <c r="P130" s="335" t="s">
        <v>474</v>
      </c>
      <c r="Q130" s="336">
        <v>0</v>
      </c>
    </row>
    <row r="131" spans="4:17" ht="14" x14ac:dyDescent="0.2">
      <c r="D131" s="266"/>
      <c r="E131" s="266"/>
      <c r="F131" s="266"/>
      <c r="G131" s="266"/>
      <c r="H131" s="115"/>
      <c r="I131" s="266"/>
      <c r="O131" s="334" t="s">
        <v>475</v>
      </c>
      <c r="P131" s="335" t="s">
        <v>476</v>
      </c>
      <c r="Q131" s="336">
        <v>0</v>
      </c>
    </row>
    <row r="132" spans="4:17" ht="14" x14ac:dyDescent="0.2">
      <c r="D132" s="268" t="s">
        <v>1168</v>
      </c>
      <c r="E132" s="269" t="s">
        <v>1135</v>
      </c>
      <c r="F132" s="270">
        <v>18</v>
      </c>
      <c r="G132" s="271">
        <f>0.0162*44/12</f>
        <v>5.9400000000000001E-2</v>
      </c>
      <c r="H132" s="272">
        <f t="shared" ref="H132:H138" si="3">G132</f>
        <v>5.9400000000000001E-2</v>
      </c>
      <c r="I132" s="273">
        <f t="shared" ref="I132:I150" si="4">ROUND(F132*0.0258,5)</f>
        <v>0.46439999999999998</v>
      </c>
      <c r="O132" s="334" t="s">
        <v>477</v>
      </c>
      <c r="P132" s="335" t="s">
        <v>478</v>
      </c>
      <c r="Q132" s="336">
        <v>0.47199999999999998</v>
      </c>
    </row>
    <row r="133" spans="4:17" ht="14" x14ac:dyDescent="0.2">
      <c r="D133" s="268" t="s">
        <v>1169</v>
      </c>
      <c r="E133" s="269" t="s">
        <v>1135</v>
      </c>
      <c r="F133" s="270">
        <v>26.9</v>
      </c>
      <c r="G133" s="271">
        <f>0.0166*44/12</f>
        <v>6.0866666666666673E-2</v>
      </c>
      <c r="H133" s="272">
        <f t="shared" si="3"/>
        <v>6.0866666666666673E-2</v>
      </c>
      <c r="I133" s="273">
        <f t="shared" si="4"/>
        <v>0.69401999999999997</v>
      </c>
      <c r="O133" s="334" t="s">
        <v>479</v>
      </c>
      <c r="P133" s="335" t="s">
        <v>480</v>
      </c>
      <c r="Q133" s="336">
        <v>0.47199999999999998</v>
      </c>
    </row>
    <row r="134" spans="4:17" ht="14" x14ac:dyDescent="0.2">
      <c r="D134" s="268" t="s">
        <v>1170</v>
      </c>
      <c r="E134" s="269" t="s">
        <v>1135</v>
      </c>
      <c r="F134" s="270">
        <v>33.200000000000003</v>
      </c>
      <c r="G134" s="271">
        <f>0.0135*44/12</f>
        <v>4.9499999999999995E-2</v>
      </c>
      <c r="H134" s="272">
        <f t="shared" si="3"/>
        <v>4.9499999999999995E-2</v>
      </c>
      <c r="I134" s="273">
        <f t="shared" si="4"/>
        <v>0.85655999999999999</v>
      </c>
      <c r="O134" s="334" t="s">
        <v>481</v>
      </c>
      <c r="P134" s="335" t="s">
        <v>482</v>
      </c>
      <c r="Q134" s="336">
        <v>0</v>
      </c>
    </row>
    <row r="135" spans="4:17" ht="14" x14ac:dyDescent="0.2">
      <c r="D135" s="268" t="s">
        <v>1171</v>
      </c>
      <c r="E135" s="269" t="s">
        <v>1135</v>
      </c>
      <c r="F135" s="270">
        <v>29.3</v>
      </c>
      <c r="G135" s="271">
        <f>0.0257*44/12</f>
        <v>9.4233333333333336E-2</v>
      </c>
      <c r="H135" s="272">
        <f t="shared" si="3"/>
        <v>9.4233333333333336E-2</v>
      </c>
      <c r="I135" s="273">
        <f t="shared" si="4"/>
        <v>0.75593999999999995</v>
      </c>
      <c r="O135" s="334" t="s">
        <v>483</v>
      </c>
      <c r="P135" s="335" t="s">
        <v>484</v>
      </c>
      <c r="Q135" s="336">
        <v>0</v>
      </c>
    </row>
    <row r="136" spans="4:17" ht="14" x14ac:dyDescent="0.2">
      <c r="D136" s="268" t="s">
        <v>1172</v>
      </c>
      <c r="E136" s="269" t="s">
        <v>1135</v>
      </c>
      <c r="F136" s="270">
        <v>29.3</v>
      </c>
      <c r="G136" s="271">
        <f>0.0239*44/12</f>
        <v>8.7633333333333341E-2</v>
      </c>
      <c r="H136" s="272">
        <f t="shared" si="3"/>
        <v>8.7633333333333341E-2</v>
      </c>
      <c r="I136" s="273">
        <f t="shared" si="4"/>
        <v>0.75593999999999995</v>
      </c>
      <c r="O136" s="334" t="s">
        <v>485</v>
      </c>
      <c r="P136" s="335" t="s">
        <v>486</v>
      </c>
      <c r="Q136" s="336">
        <v>0.51400000000000001</v>
      </c>
    </row>
    <row r="137" spans="4:17" ht="14" x14ac:dyDescent="0.2">
      <c r="D137" s="274" t="s">
        <v>1173</v>
      </c>
      <c r="E137" s="269" t="s">
        <v>1130</v>
      </c>
      <c r="F137" s="270">
        <v>40.200000000000003</v>
      </c>
      <c r="G137" s="271">
        <f>0.0179*44/12</f>
        <v>6.5633333333333335E-2</v>
      </c>
      <c r="H137" s="272">
        <f t="shared" si="3"/>
        <v>6.5633333333333335E-2</v>
      </c>
      <c r="I137" s="273">
        <f t="shared" si="4"/>
        <v>1.0371600000000001</v>
      </c>
      <c r="O137" s="334" t="s">
        <v>487</v>
      </c>
      <c r="P137" s="335" t="s">
        <v>488</v>
      </c>
      <c r="Q137" s="336">
        <v>0.51300000000000001</v>
      </c>
    </row>
    <row r="138" spans="4:17" ht="13.5" customHeight="1" x14ac:dyDescent="0.2">
      <c r="D138" s="274" t="s">
        <v>1174</v>
      </c>
      <c r="E138" s="269" t="s">
        <v>1130</v>
      </c>
      <c r="F138" s="270">
        <v>38</v>
      </c>
      <c r="G138" s="271">
        <f>0.0188*44/12</f>
        <v>6.8933333333333333E-2</v>
      </c>
      <c r="H138" s="272">
        <f t="shared" si="3"/>
        <v>6.8933333333333333E-2</v>
      </c>
      <c r="I138" s="273">
        <f t="shared" si="4"/>
        <v>0.98040000000000005</v>
      </c>
      <c r="O138" s="334" t="s">
        <v>489</v>
      </c>
      <c r="P138" s="335" t="s">
        <v>490</v>
      </c>
      <c r="Q138" s="336">
        <v>0.5109999999999999</v>
      </c>
    </row>
    <row r="139" spans="4:17" ht="14" x14ac:dyDescent="0.2">
      <c r="D139" s="274"/>
      <c r="E139" s="269"/>
      <c r="F139" s="270"/>
      <c r="G139" s="271"/>
      <c r="H139" s="272"/>
      <c r="I139" s="273"/>
      <c r="O139" s="334" t="s">
        <v>1256</v>
      </c>
      <c r="P139" s="335" t="s">
        <v>491</v>
      </c>
      <c r="Q139" s="336">
        <v>0</v>
      </c>
    </row>
    <row r="140" spans="4:17" ht="14" x14ac:dyDescent="0.2">
      <c r="D140" s="268" t="s">
        <v>1175</v>
      </c>
      <c r="E140" s="269" t="s">
        <v>1135</v>
      </c>
      <c r="F140" s="270">
        <v>13.6</v>
      </c>
      <c r="G140" s="275"/>
      <c r="H140" s="275"/>
      <c r="I140" s="273">
        <f t="shared" si="4"/>
        <v>0.35088000000000003</v>
      </c>
      <c r="O140" s="334" t="s">
        <v>492</v>
      </c>
      <c r="P140" s="335" t="s">
        <v>493</v>
      </c>
      <c r="Q140" s="336">
        <v>0.34900000000000003</v>
      </c>
    </row>
    <row r="141" spans="4:17" ht="14" x14ac:dyDescent="0.2">
      <c r="D141" s="268" t="s">
        <v>1176</v>
      </c>
      <c r="E141" s="269" t="s">
        <v>1135</v>
      </c>
      <c r="F141" s="270">
        <v>13.2</v>
      </c>
      <c r="G141" s="275"/>
      <c r="H141" s="275"/>
      <c r="I141" s="273">
        <f t="shared" si="4"/>
        <v>0.34055999999999997</v>
      </c>
      <c r="O141" s="334" t="s">
        <v>494</v>
      </c>
      <c r="P141" s="335" t="s">
        <v>495</v>
      </c>
      <c r="Q141" s="336">
        <v>0.35399999999999998</v>
      </c>
    </row>
    <row r="142" spans="4:17" ht="14" x14ac:dyDescent="0.2">
      <c r="D142" s="268" t="s">
        <v>1177</v>
      </c>
      <c r="E142" s="269" t="s">
        <v>1135</v>
      </c>
      <c r="F142" s="270">
        <v>17.100000000000001</v>
      </c>
      <c r="G142" s="275"/>
      <c r="H142" s="275"/>
      <c r="I142" s="273">
        <f t="shared" si="4"/>
        <v>0.44118000000000002</v>
      </c>
      <c r="O142" s="334" t="s">
        <v>496</v>
      </c>
      <c r="P142" s="335" t="s">
        <v>497</v>
      </c>
      <c r="Q142" s="336">
        <v>0.38200000000000001</v>
      </c>
    </row>
    <row r="143" spans="4:17" ht="14" x14ac:dyDescent="0.2">
      <c r="D143" s="268" t="s">
        <v>1178</v>
      </c>
      <c r="E143" s="269" t="s">
        <v>1130</v>
      </c>
      <c r="F143" s="270">
        <v>23.4</v>
      </c>
      <c r="G143" s="275"/>
      <c r="H143" s="275"/>
      <c r="I143" s="273">
        <f t="shared" si="4"/>
        <v>0.60372000000000003</v>
      </c>
      <c r="O143" s="334" t="s">
        <v>498</v>
      </c>
      <c r="P143" s="335" t="s">
        <v>499</v>
      </c>
      <c r="Q143" s="336">
        <v>0.54500000000000004</v>
      </c>
    </row>
    <row r="144" spans="4:17" ht="14.5" thickBot="1" x14ac:dyDescent="0.25">
      <c r="D144" s="268" t="s">
        <v>1179</v>
      </c>
      <c r="E144" s="269" t="s">
        <v>1130</v>
      </c>
      <c r="F144" s="270">
        <v>35.6</v>
      </c>
      <c r="G144" s="275"/>
      <c r="H144" s="275"/>
      <c r="I144" s="273">
        <f t="shared" si="4"/>
        <v>0.91847999999999996</v>
      </c>
      <c r="O144" s="337" t="s">
        <v>500</v>
      </c>
      <c r="P144" s="338" t="s">
        <v>501</v>
      </c>
      <c r="Q144" s="339">
        <v>0.54400000000000004</v>
      </c>
    </row>
    <row r="145" spans="4:17" ht="14" x14ac:dyDescent="0.2">
      <c r="D145" s="268" t="s">
        <v>268</v>
      </c>
      <c r="E145" s="269" t="s">
        <v>1139</v>
      </c>
      <c r="F145" s="270">
        <v>21.2</v>
      </c>
      <c r="G145" s="275"/>
      <c r="H145" s="275"/>
      <c r="I145" s="273">
        <f t="shared" si="4"/>
        <v>0.54696</v>
      </c>
      <c r="O145" s="340" t="s">
        <v>642</v>
      </c>
      <c r="P145" s="341" t="s">
        <v>196</v>
      </c>
      <c r="Q145" s="342">
        <v>0</v>
      </c>
    </row>
    <row r="146" spans="4:17" ht="14" x14ac:dyDescent="0.2">
      <c r="D146" s="268" t="s">
        <v>1180</v>
      </c>
      <c r="E146" s="269" t="s">
        <v>1135</v>
      </c>
      <c r="F146" s="270">
        <v>13.2</v>
      </c>
      <c r="G146" s="275"/>
      <c r="H146" s="275"/>
      <c r="I146" s="273">
        <f t="shared" si="4"/>
        <v>0.34055999999999997</v>
      </c>
      <c r="O146" s="334" t="s">
        <v>643</v>
      </c>
      <c r="P146" s="335" t="s">
        <v>198</v>
      </c>
      <c r="Q146" s="336">
        <v>0.29199999999999998</v>
      </c>
    </row>
    <row r="147" spans="4:17" ht="14" x14ac:dyDescent="0.2">
      <c r="D147" s="268" t="s">
        <v>1181</v>
      </c>
      <c r="E147" s="269" t="s">
        <v>1139</v>
      </c>
      <c r="F147" s="270">
        <v>20.100000000000001</v>
      </c>
      <c r="G147" s="275"/>
      <c r="H147" s="275"/>
      <c r="I147" s="273">
        <f t="shared" si="4"/>
        <v>0.51858000000000004</v>
      </c>
      <c r="O147" s="334" t="s">
        <v>644</v>
      </c>
      <c r="P147" s="335" t="s">
        <v>200</v>
      </c>
      <c r="Q147" s="336">
        <v>0.35299999999999998</v>
      </c>
    </row>
    <row r="148" spans="4:17" ht="14" x14ac:dyDescent="0.2">
      <c r="D148" s="268" t="s">
        <v>1182</v>
      </c>
      <c r="E148" s="269" t="s">
        <v>1135</v>
      </c>
      <c r="F148" s="270">
        <v>17.100000000000001</v>
      </c>
      <c r="G148" s="275"/>
      <c r="H148" s="275"/>
      <c r="I148" s="273">
        <f t="shared" si="4"/>
        <v>0.44118000000000002</v>
      </c>
      <c r="O148" s="334" t="s">
        <v>645</v>
      </c>
      <c r="P148" s="335" t="s">
        <v>202</v>
      </c>
      <c r="Q148" s="336">
        <v>0.25</v>
      </c>
    </row>
    <row r="149" spans="4:17" ht="14" x14ac:dyDescent="0.2">
      <c r="D149" s="268" t="s">
        <v>1183</v>
      </c>
      <c r="E149" s="269" t="s">
        <v>1135</v>
      </c>
      <c r="F149" s="270">
        <v>142</v>
      </c>
      <c r="G149" s="275"/>
      <c r="H149" s="275"/>
      <c r="I149" s="273">
        <f t="shared" si="4"/>
        <v>3.6636000000000002</v>
      </c>
      <c r="O149" s="334" t="s">
        <v>646</v>
      </c>
      <c r="P149" s="335" t="s">
        <v>204</v>
      </c>
      <c r="Q149" s="336">
        <v>0.377</v>
      </c>
    </row>
    <row r="150" spans="4:17" ht="14" x14ac:dyDescent="0.2">
      <c r="D150" s="268" t="s">
        <v>1184</v>
      </c>
      <c r="E150" s="269" t="s">
        <v>1135</v>
      </c>
      <c r="F150" s="270">
        <v>22.5</v>
      </c>
      <c r="G150" s="275"/>
      <c r="H150" s="275"/>
      <c r="I150" s="273">
        <f t="shared" si="4"/>
        <v>0.58050000000000002</v>
      </c>
      <c r="O150" s="334" t="s">
        <v>647</v>
      </c>
      <c r="P150" s="335" t="s">
        <v>206</v>
      </c>
      <c r="Q150" s="336">
        <v>0</v>
      </c>
    </row>
    <row r="151" spans="4:17" x14ac:dyDescent="0.2">
      <c r="O151" s="334" t="s">
        <v>648</v>
      </c>
      <c r="P151" s="335" t="s">
        <v>208</v>
      </c>
      <c r="Q151" s="336">
        <v>0</v>
      </c>
    </row>
    <row r="152" spans="4:17" x14ac:dyDescent="0.2">
      <c r="O152" s="334" t="s">
        <v>649</v>
      </c>
      <c r="P152" s="335" t="s">
        <v>562</v>
      </c>
      <c r="Q152" s="336">
        <v>0</v>
      </c>
    </row>
    <row r="153" spans="4:17" x14ac:dyDescent="0.2">
      <c r="O153" s="334" t="s">
        <v>650</v>
      </c>
      <c r="P153" s="335" t="s">
        <v>563</v>
      </c>
      <c r="Q153" s="336">
        <v>0.5109999999999999</v>
      </c>
    </row>
    <row r="154" spans="4:17" x14ac:dyDescent="0.2">
      <c r="O154" s="334" t="s">
        <v>651</v>
      </c>
      <c r="P154" s="335" t="s">
        <v>244</v>
      </c>
      <c r="Q154" s="336">
        <v>0</v>
      </c>
    </row>
    <row r="155" spans="4:17" x14ac:dyDescent="0.2">
      <c r="O155" s="334" t="s">
        <v>652</v>
      </c>
      <c r="P155" s="335" t="s">
        <v>246</v>
      </c>
      <c r="Q155" s="336">
        <v>0</v>
      </c>
    </row>
    <row r="156" spans="4:17" x14ac:dyDescent="0.2">
      <c r="O156" s="334" t="s">
        <v>653</v>
      </c>
      <c r="P156" s="335" t="s">
        <v>248</v>
      </c>
      <c r="Q156" s="336">
        <v>0.2</v>
      </c>
    </row>
    <row r="157" spans="4:17" x14ac:dyDescent="0.2">
      <c r="O157" s="334" t="s">
        <v>654</v>
      </c>
      <c r="P157" s="335" t="s">
        <v>250</v>
      </c>
      <c r="Q157" s="336">
        <v>0.48299999999999998</v>
      </c>
    </row>
    <row r="158" spans="4:17" x14ac:dyDescent="0.2">
      <c r="O158" s="334" t="s">
        <v>655</v>
      </c>
      <c r="P158" s="335" t="s">
        <v>254</v>
      </c>
      <c r="Q158" s="336">
        <v>0</v>
      </c>
    </row>
    <row r="159" spans="4:17" x14ac:dyDescent="0.2">
      <c r="O159" s="334" t="s">
        <v>656</v>
      </c>
      <c r="P159" s="335" t="s">
        <v>256</v>
      </c>
      <c r="Q159" s="336">
        <v>0.2</v>
      </c>
    </row>
    <row r="160" spans="4:17" x14ac:dyDescent="0.2">
      <c r="O160" s="334" t="s">
        <v>657</v>
      </c>
      <c r="P160" s="335" t="s">
        <v>258</v>
      </c>
      <c r="Q160" s="336">
        <v>0.54600000000000004</v>
      </c>
    </row>
    <row r="161" spans="15:17" x14ac:dyDescent="0.2">
      <c r="O161" s="334" t="s">
        <v>658</v>
      </c>
      <c r="P161" s="335" t="s">
        <v>263</v>
      </c>
      <c r="Q161" s="336">
        <v>0</v>
      </c>
    </row>
    <row r="162" spans="15:17" x14ac:dyDescent="0.2">
      <c r="O162" s="334" t="s">
        <v>659</v>
      </c>
      <c r="P162" s="335" t="s">
        <v>265</v>
      </c>
      <c r="Q162" s="336">
        <v>0.377</v>
      </c>
    </row>
    <row r="163" spans="15:17" x14ac:dyDescent="0.2">
      <c r="O163" s="334" t="s">
        <v>660</v>
      </c>
      <c r="P163" s="335" t="s">
        <v>267</v>
      </c>
      <c r="Q163" s="336">
        <v>0</v>
      </c>
    </row>
    <row r="164" spans="15:17" x14ac:dyDescent="0.2">
      <c r="O164" s="334" t="s">
        <v>661</v>
      </c>
      <c r="P164" s="335" t="s">
        <v>270</v>
      </c>
      <c r="Q164" s="336">
        <v>0</v>
      </c>
    </row>
    <row r="165" spans="15:17" x14ac:dyDescent="0.2">
      <c r="O165" s="334" t="s">
        <v>662</v>
      </c>
      <c r="P165" s="335" t="s">
        <v>272</v>
      </c>
      <c r="Q165" s="336">
        <v>0</v>
      </c>
    </row>
    <row r="166" spans="15:17" x14ac:dyDescent="0.2">
      <c r="O166" s="334" t="s">
        <v>663</v>
      </c>
      <c r="P166" s="335" t="s">
        <v>274</v>
      </c>
      <c r="Q166" s="336">
        <v>0</v>
      </c>
    </row>
    <row r="167" spans="15:17" x14ac:dyDescent="0.2">
      <c r="O167" s="334" t="s">
        <v>664</v>
      </c>
      <c r="P167" s="335" t="s">
        <v>276</v>
      </c>
      <c r="Q167" s="336">
        <v>0</v>
      </c>
    </row>
    <row r="168" spans="15:17" x14ac:dyDescent="0.2">
      <c r="O168" s="334" t="s">
        <v>665</v>
      </c>
      <c r="P168" s="335" t="s">
        <v>278</v>
      </c>
      <c r="Q168" s="336">
        <v>0.1</v>
      </c>
    </row>
    <row r="169" spans="15:17" x14ac:dyDescent="0.2">
      <c r="O169" s="334" t="s">
        <v>666</v>
      </c>
      <c r="P169" s="335" t="s">
        <v>564</v>
      </c>
      <c r="Q169" s="336">
        <v>0.3</v>
      </c>
    </row>
    <row r="170" spans="15:17" x14ac:dyDescent="0.2">
      <c r="O170" s="334" t="s">
        <v>667</v>
      </c>
      <c r="P170" s="335" t="s">
        <v>565</v>
      </c>
      <c r="Q170" s="336">
        <v>0.4</v>
      </c>
    </row>
    <row r="171" spans="15:17" x14ac:dyDescent="0.2">
      <c r="O171" s="334" t="s">
        <v>668</v>
      </c>
      <c r="P171" s="335" t="s">
        <v>566</v>
      </c>
      <c r="Q171" s="336">
        <v>0.4</v>
      </c>
    </row>
    <row r="172" spans="15:17" x14ac:dyDescent="0.2">
      <c r="O172" s="334" t="s">
        <v>669</v>
      </c>
      <c r="P172" s="335" t="s">
        <v>567</v>
      </c>
      <c r="Q172" s="336">
        <v>0.629</v>
      </c>
    </row>
    <row r="173" spans="15:17" x14ac:dyDescent="0.2">
      <c r="O173" s="334" t="s">
        <v>670</v>
      </c>
      <c r="P173" s="335" t="s">
        <v>284</v>
      </c>
      <c r="Q173" s="336">
        <v>0</v>
      </c>
    </row>
    <row r="174" spans="15:17" x14ac:dyDescent="0.2">
      <c r="O174" s="334" t="s">
        <v>671</v>
      </c>
      <c r="P174" s="335" t="s">
        <v>286</v>
      </c>
      <c r="Q174" s="336">
        <v>0.57799999999999996</v>
      </c>
    </row>
    <row r="175" spans="15:17" x14ac:dyDescent="0.2">
      <c r="O175" s="334" t="s">
        <v>672</v>
      </c>
      <c r="P175" s="335" t="s">
        <v>290</v>
      </c>
      <c r="Q175" s="336">
        <v>0</v>
      </c>
    </row>
    <row r="176" spans="15:17" x14ac:dyDescent="0.2">
      <c r="O176" s="334" t="s">
        <v>673</v>
      </c>
      <c r="P176" s="335" t="s">
        <v>292</v>
      </c>
      <c r="Q176" s="336">
        <v>0</v>
      </c>
    </row>
    <row r="177" spans="15:17" x14ac:dyDescent="0.2">
      <c r="O177" s="334" t="s">
        <v>674</v>
      </c>
      <c r="P177" s="335" t="s">
        <v>294</v>
      </c>
      <c r="Q177" s="336">
        <v>0.2</v>
      </c>
    </row>
    <row r="178" spans="15:17" x14ac:dyDescent="0.2">
      <c r="O178" s="334" t="s">
        <v>675</v>
      </c>
      <c r="P178" s="335" t="s">
        <v>296</v>
      </c>
      <c r="Q178" s="336">
        <v>0.22</v>
      </c>
    </row>
    <row r="179" spans="15:17" x14ac:dyDescent="0.2">
      <c r="O179" s="334" t="s">
        <v>676</v>
      </c>
      <c r="P179" s="335" t="s">
        <v>298</v>
      </c>
      <c r="Q179" s="336">
        <v>0.3</v>
      </c>
    </row>
    <row r="180" spans="15:17" x14ac:dyDescent="0.2">
      <c r="O180" s="334" t="s">
        <v>677</v>
      </c>
      <c r="P180" s="335" t="s">
        <v>300</v>
      </c>
      <c r="Q180" s="336">
        <v>0.34899999999999998</v>
      </c>
    </row>
    <row r="181" spans="15:17" x14ac:dyDescent="0.2">
      <c r="O181" s="334" t="s">
        <v>678</v>
      </c>
      <c r="P181" s="335" t="s">
        <v>302</v>
      </c>
      <c r="Q181" s="336">
        <v>0.37</v>
      </c>
    </row>
    <row r="182" spans="15:17" x14ac:dyDescent="0.2">
      <c r="O182" s="334" t="s">
        <v>679</v>
      </c>
      <c r="P182" s="335" t="s">
        <v>304</v>
      </c>
      <c r="Q182" s="336">
        <v>0.38499999999999995</v>
      </c>
    </row>
    <row r="183" spans="15:17" x14ac:dyDescent="0.2">
      <c r="O183" s="334" t="s">
        <v>680</v>
      </c>
      <c r="P183" s="335" t="s">
        <v>568</v>
      </c>
      <c r="Q183" s="336">
        <v>0</v>
      </c>
    </row>
    <row r="184" spans="15:17" x14ac:dyDescent="0.2">
      <c r="O184" s="334" t="s">
        <v>681</v>
      </c>
      <c r="P184" s="335" t="s">
        <v>569</v>
      </c>
      <c r="Q184" s="336">
        <v>0.40799999999999997</v>
      </c>
    </row>
    <row r="185" spans="15:17" x14ac:dyDescent="0.2">
      <c r="O185" s="334" t="s">
        <v>682</v>
      </c>
      <c r="P185" s="335" t="s">
        <v>570</v>
      </c>
      <c r="Q185" s="336">
        <v>0</v>
      </c>
    </row>
    <row r="186" spans="15:17" x14ac:dyDescent="0.2">
      <c r="O186" s="334" t="s">
        <v>683</v>
      </c>
      <c r="P186" s="335" t="s">
        <v>310</v>
      </c>
      <c r="Q186" s="336">
        <v>0</v>
      </c>
    </row>
    <row r="187" spans="15:17" x14ac:dyDescent="0.2">
      <c r="O187" s="334" t="s">
        <v>684</v>
      </c>
      <c r="P187" s="335" t="s">
        <v>312</v>
      </c>
      <c r="Q187" s="336">
        <v>0.55800000000000005</v>
      </c>
    </row>
    <row r="188" spans="15:17" x14ac:dyDescent="0.2">
      <c r="O188" s="334" t="s">
        <v>685</v>
      </c>
      <c r="P188" s="335" t="s">
        <v>316</v>
      </c>
      <c r="Q188" s="336">
        <v>0</v>
      </c>
    </row>
    <row r="189" spans="15:17" x14ac:dyDescent="0.2">
      <c r="O189" s="334" t="s">
        <v>686</v>
      </c>
      <c r="P189" s="335" t="s">
        <v>571</v>
      </c>
      <c r="Q189" s="336">
        <v>0</v>
      </c>
    </row>
    <row r="190" spans="15:17" x14ac:dyDescent="0.2">
      <c r="O190" s="334" t="s">
        <v>687</v>
      </c>
      <c r="P190" s="335" t="s">
        <v>572</v>
      </c>
      <c r="Q190" s="336">
        <v>0.39600000000000002</v>
      </c>
    </row>
    <row r="191" spans="15:17" x14ac:dyDescent="0.2">
      <c r="O191" s="334" t="s">
        <v>688</v>
      </c>
      <c r="P191" s="335" t="s">
        <v>573</v>
      </c>
      <c r="Q191" s="336">
        <v>0.42199999999999999</v>
      </c>
    </row>
    <row r="192" spans="15:17" x14ac:dyDescent="0.2">
      <c r="O192" s="334" t="s">
        <v>689</v>
      </c>
      <c r="P192" s="335" t="s">
        <v>322</v>
      </c>
      <c r="Q192" s="336">
        <v>0.39900000000000002</v>
      </c>
    </row>
    <row r="193" spans="15:17" x14ac:dyDescent="0.2">
      <c r="O193" s="334" t="s">
        <v>690</v>
      </c>
      <c r="P193" s="335" t="s">
        <v>324</v>
      </c>
      <c r="Q193" s="336">
        <v>0.29899999999999999</v>
      </c>
    </row>
    <row r="194" spans="15:17" x14ac:dyDescent="0.2">
      <c r="O194" s="334" t="s">
        <v>691</v>
      </c>
      <c r="P194" s="335" t="s">
        <v>326</v>
      </c>
      <c r="Q194" s="336">
        <v>0.19900000000000001</v>
      </c>
    </row>
    <row r="195" spans="15:17" x14ac:dyDescent="0.2">
      <c r="O195" s="334" t="s">
        <v>692</v>
      </c>
      <c r="P195" s="335" t="s">
        <v>328</v>
      </c>
      <c r="Q195" s="336">
        <v>0</v>
      </c>
    </row>
    <row r="196" spans="15:17" x14ac:dyDescent="0.2">
      <c r="O196" s="334" t="s">
        <v>693</v>
      </c>
      <c r="P196" s="335" t="s">
        <v>330</v>
      </c>
      <c r="Q196" s="336">
        <v>0.45</v>
      </c>
    </row>
    <row r="197" spans="15:17" x14ac:dyDescent="0.2">
      <c r="O197" s="334" t="s">
        <v>694</v>
      </c>
      <c r="P197" s="335" t="s">
        <v>332</v>
      </c>
      <c r="Q197" s="336">
        <v>0.315</v>
      </c>
    </row>
    <row r="198" spans="15:17" x14ac:dyDescent="0.2">
      <c r="O198" s="334" t="s">
        <v>695</v>
      </c>
      <c r="P198" s="335" t="s">
        <v>574</v>
      </c>
      <c r="Q198" s="336">
        <v>0.23499999999999999</v>
      </c>
    </row>
    <row r="199" spans="15:17" x14ac:dyDescent="0.2">
      <c r="O199" s="334" t="s">
        <v>696</v>
      </c>
      <c r="P199" s="335" t="s">
        <v>575</v>
      </c>
      <c r="Q199" s="336">
        <v>0.53500000000000003</v>
      </c>
    </row>
    <row r="200" spans="15:17" x14ac:dyDescent="0.2">
      <c r="O200" s="334" t="s">
        <v>697</v>
      </c>
      <c r="P200" s="335" t="s">
        <v>576</v>
      </c>
      <c r="Q200" s="336">
        <v>0</v>
      </c>
    </row>
    <row r="201" spans="15:17" x14ac:dyDescent="0.2">
      <c r="O201" s="334" t="s">
        <v>698</v>
      </c>
      <c r="P201" s="335" t="s">
        <v>577</v>
      </c>
      <c r="Q201" s="336">
        <v>0.3</v>
      </c>
    </row>
    <row r="202" spans="15:17" x14ac:dyDescent="0.2">
      <c r="O202" s="334" t="s">
        <v>699</v>
      </c>
      <c r="P202" s="335" t="s">
        <v>578</v>
      </c>
      <c r="Q202" s="336">
        <v>0.443</v>
      </c>
    </row>
    <row r="203" spans="15:17" x14ac:dyDescent="0.2">
      <c r="O203" s="334" t="s">
        <v>700</v>
      </c>
      <c r="P203" s="335" t="s">
        <v>579</v>
      </c>
      <c r="Q203" s="336">
        <v>0.53300000000000003</v>
      </c>
    </row>
    <row r="204" spans="15:17" x14ac:dyDescent="0.2">
      <c r="O204" s="334" t="s">
        <v>701</v>
      </c>
      <c r="P204" s="335" t="s">
        <v>346</v>
      </c>
      <c r="Q204" s="336">
        <v>0</v>
      </c>
    </row>
    <row r="205" spans="15:17" x14ac:dyDescent="0.2">
      <c r="O205" s="334" t="s">
        <v>702</v>
      </c>
      <c r="P205" s="335" t="s">
        <v>348</v>
      </c>
      <c r="Q205" s="336">
        <v>0</v>
      </c>
    </row>
    <row r="206" spans="15:17" x14ac:dyDescent="0.2">
      <c r="O206" s="334" t="s">
        <v>703</v>
      </c>
      <c r="P206" s="335" t="s">
        <v>350</v>
      </c>
      <c r="Q206" s="336">
        <v>0</v>
      </c>
    </row>
    <row r="207" spans="15:17" x14ac:dyDescent="0.2">
      <c r="O207" s="334" t="s">
        <v>704</v>
      </c>
      <c r="P207" s="335" t="s">
        <v>580</v>
      </c>
      <c r="Q207" s="336">
        <v>0</v>
      </c>
    </row>
    <row r="208" spans="15:17" x14ac:dyDescent="0.2">
      <c r="O208" s="334" t="s">
        <v>705</v>
      </c>
      <c r="P208" s="335" t="s">
        <v>581</v>
      </c>
      <c r="Q208" s="336">
        <v>0</v>
      </c>
    </row>
    <row r="209" spans="15:17" x14ac:dyDescent="0.2">
      <c r="O209" s="334" t="s">
        <v>706</v>
      </c>
      <c r="P209" s="335" t="s">
        <v>582</v>
      </c>
      <c r="Q209" s="336">
        <v>0.35100000000000003</v>
      </c>
    </row>
    <row r="210" spans="15:17" x14ac:dyDescent="0.2">
      <c r="O210" s="334" t="s">
        <v>707</v>
      </c>
      <c r="P210" s="335" t="s">
        <v>583</v>
      </c>
      <c r="Q210" s="336">
        <v>0</v>
      </c>
    </row>
    <row r="211" spans="15:17" x14ac:dyDescent="0.2">
      <c r="O211" s="334" t="s">
        <v>708</v>
      </c>
      <c r="P211" s="335" t="s">
        <v>584</v>
      </c>
      <c r="Q211" s="336">
        <v>0.43099999999999999</v>
      </c>
    </row>
    <row r="212" spans="15:17" x14ac:dyDescent="0.2">
      <c r="O212" s="334" t="s">
        <v>709</v>
      </c>
      <c r="P212" s="335" t="s">
        <v>585</v>
      </c>
      <c r="Q212" s="336">
        <v>0.47399999999999998</v>
      </c>
    </row>
    <row r="213" spans="15:17" x14ac:dyDescent="0.2">
      <c r="O213" s="334" t="s">
        <v>710</v>
      </c>
      <c r="P213" s="335" t="s">
        <v>358</v>
      </c>
      <c r="Q213" s="336">
        <v>0</v>
      </c>
    </row>
    <row r="214" spans="15:17" x14ac:dyDescent="0.2">
      <c r="O214" s="334" t="s">
        <v>711</v>
      </c>
      <c r="P214" s="335" t="s">
        <v>586</v>
      </c>
      <c r="Q214" s="336">
        <v>0.377</v>
      </c>
    </row>
    <row r="215" spans="15:17" x14ac:dyDescent="0.2">
      <c r="O215" s="334" t="s">
        <v>712</v>
      </c>
      <c r="P215" s="335" t="s">
        <v>362</v>
      </c>
      <c r="Q215" s="336">
        <v>0</v>
      </c>
    </row>
    <row r="216" spans="15:17" x14ac:dyDescent="0.2">
      <c r="O216" s="334" t="s">
        <v>713</v>
      </c>
      <c r="P216" s="335" t="s">
        <v>364</v>
      </c>
      <c r="Q216" s="336">
        <v>0.43099999999999999</v>
      </c>
    </row>
    <row r="217" spans="15:17" x14ac:dyDescent="0.2">
      <c r="O217" s="334" t="s">
        <v>714</v>
      </c>
      <c r="P217" s="335" t="s">
        <v>587</v>
      </c>
      <c r="Q217" s="336">
        <v>0</v>
      </c>
    </row>
    <row r="218" spans="15:17" x14ac:dyDescent="0.2">
      <c r="O218" s="334" t="s">
        <v>715</v>
      </c>
      <c r="P218" s="335" t="s">
        <v>588</v>
      </c>
      <c r="Q218" s="336">
        <v>0.125</v>
      </c>
    </row>
    <row r="219" spans="15:17" x14ac:dyDescent="0.2">
      <c r="O219" s="334" t="s">
        <v>716</v>
      </c>
      <c r="P219" s="335" t="s">
        <v>589</v>
      </c>
      <c r="Q219" s="336">
        <v>0.223</v>
      </c>
    </row>
    <row r="220" spans="15:17" x14ac:dyDescent="0.2">
      <c r="O220" s="334" t="s">
        <v>717</v>
      </c>
      <c r="P220" s="335" t="s">
        <v>590</v>
      </c>
      <c r="Q220" s="336">
        <v>0.47299999999999998</v>
      </c>
    </row>
    <row r="221" spans="15:17" x14ac:dyDescent="0.2">
      <c r="O221" s="334" t="s">
        <v>718</v>
      </c>
      <c r="P221" s="335" t="s">
        <v>591</v>
      </c>
      <c r="Q221" s="336">
        <v>0.47</v>
      </c>
    </row>
    <row r="222" spans="15:17" x14ac:dyDescent="0.2">
      <c r="O222" s="334" t="s">
        <v>719</v>
      </c>
      <c r="P222" s="335" t="s">
        <v>592</v>
      </c>
      <c r="Q222" s="336">
        <v>9.0999999999999998E-2</v>
      </c>
    </row>
    <row r="223" spans="15:17" x14ac:dyDescent="0.2">
      <c r="O223" s="334" t="s">
        <v>720</v>
      </c>
      <c r="P223" s="335" t="s">
        <v>593</v>
      </c>
      <c r="Q223" s="336">
        <v>0</v>
      </c>
    </row>
    <row r="224" spans="15:17" x14ac:dyDescent="0.2">
      <c r="O224" s="334" t="s">
        <v>721</v>
      </c>
      <c r="P224" s="335" t="s">
        <v>594</v>
      </c>
      <c r="Q224" s="336">
        <v>0.379</v>
      </c>
    </row>
    <row r="225" spans="15:17" x14ac:dyDescent="0.2">
      <c r="O225" s="334" t="s">
        <v>722</v>
      </c>
      <c r="P225" s="335" t="s">
        <v>390</v>
      </c>
      <c r="Q225" s="336">
        <v>0</v>
      </c>
    </row>
    <row r="226" spans="15:17" x14ac:dyDescent="0.2">
      <c r="O226" s="334" t="s">
        <v>723</v>
      </c>
      <c r="P226" s="335" t="s">
        <v>392</v>
      </c>
      <c r="Q226" s="336">
        <v>0.17799999999999999</v>
      </c>
    </row>
    <row r="227" spans="15:17" x14ac:dyDescent="0.2">
      <c r="O227" s="334" t="s">
        <v>724</v>
      </c>
      <c r="P227" s="335" t="s">
        <v>595</v>
      </c>
      <c r="Q227" s="336">
        <v>0.32700000000000001</v>
      </c>
    </row>
    <row r="228" spans="15:17" x14ac:dyDescent="0.2">
      <c r="O228" s="334" t="s">
        <v>725</v>
      </c>
      <c r="P228" s="335" t="s">
        <v>596</v>
      </c>
      <c r="Q228" s="336">
        <v>0.435</v>
      </c>
    </row>
    <row r="229" spans="15:17" x14ac:dyDescent="0.2">
      <c r="O229" s="334" t="s">
        <v>726</v>
      </c>
      <c r="P229" s="335" t="s">
        <v>597</v>
      </c>
      <c r="Q229" s="336">
        <v>0.495</v>
      </c>
    </row>
    <row r="230" spans="15:17" x14ac:dyDescent="0.2">
      <c r="O230" s="334" t="s">
        <v>727</v>
      </c>
      <c r="P230" s="335" t="s">
        <v>598</v>
      </c>
      <c r="Q230" s="336">
        <v>0.125</v>
      </c>
    </row>
    <row r="231" spans="15:17" x14ac:dyDescent="0.2">
      <c r="O231" s="334" t="s">
        <v>728</v>
      </c>
      <c r="P231" s="335" t="s">
        <v>599</v>
      </c>
      <c r="Q231" s="336">
        <v>0.32500000000000001</v>
      </c>
    </row>
    <row r="232" spans="15:17" x14ac:dyDescent="0.2">
      <c r="O232" s="334" t="s">
        <v>729</v>
      </c>
      <c r="P232" s="335" t="s">
        <v>600</v>
      </c>
      <c r="Q232" s="336">
        <v>0.47</v>
      </c>
    </row>
    <row r="233" spans="15:17" x14ac:dyDescent="0.2">
      <c r="O233" s="334" t="s">
        <v>730</v>
      </c>
      <c r="P233" s="335" t="s">
        <v>402</v>
      </c>
      <c r="Q233" s="336">
        <v>0</v>
      </c>
    </row>
    <row r="234" spans="15:17" x14ac:dyDescent="0.2">
      <c r="O234" s="334" t="s">
        <v>731</v>
      </c>
      <c r="P234" s="335" t="s">
        <v>404</v>
      </c>
      <c r="Q234" s="336">
        <v>0</v>
      </c>
    </row>
    <row r="235" spans="15:17" x14ac:dyDescent="0.2">
      <c r="O235" s="334" t="s">
        <v>732</v>
      </c>
      <c r="P235" s="335" t="s">
        <v>406</v>
      </c>
      <c r="Q235" s="336">
        <v>0</v>
      </c>
    </row>
    <row r="236" spans="15:17" x14ac:dyDescent="0.2">
      <c r="O236" s="334" t="s">
        <v>733</v>
      </c>
      <c r="P236" s="335" t="s">
        <v>408</v>
      </c>
      <c r="Q236" s="336">
        <v>0</v>
      </c>
    </row>
    <row r="237" spans="15:17" x14ac:dyDescent="0.2">
      <c r="O237" s="334" t="s">
        <v>734</v>
      </c>
      <c r="P237" s="335" t="s">
        <v>410</v>
      </c>
      <c r="Q237" s="336">
        <v>0</v>
      </c>
    </row>
    <row r="238" spans="15:17" x14ac:dyDescent="0.2">
      <c r="O238" s="334" t="s">
        <v>735</v>
      </c>
      <c r="P238" s="335" t="s">
        <v>412</v>
      </c>
      <c r="Q238" s="336">
        <v>0</v>
      </c>
    </row>
    <row r="239" spans="15:17" x14ac:dyDescent="0.2">
      <c r="O239" s="334" t="s">
        <v>736</v>
      </c>
      <c r="P239" s="335" t="s">
        <v>601</v>
      </c>
      <c r="Q239" s="336">
        <v>0</v>
      </c>
    </row>
    <row r="240" spans="15:17" x14ac:dyDescent="0.2">
      <c r="O240" s="334" t="s">
        <v>737</v>
      </c>
      <c r="P240" s="335" t="s">
        <v>602</v>
      </c>
      <c r="Q240" s="336">
        <v>0</v>
      </c>
    </row>
    <row r="241" spans="15:17" x14ac:dyDescent="0.2">
      <c r="O241" s="334" t="s">
        <v>738</v>
      </c>
      <c r="P241" s="335" t="s">
        <v>603</v>
      </c>
      <c r="Q241" s="336">
        <v>0</v>
      </c>
    </row>
    <row r="242" spans="15:17" x14ac:dyDescent="0.2">
      <c r="O242" s="334" t="s">
        <v>739</v>
      </c>
      <c r="P242" s="335" t="s">
        <v>604</v>
      </c>
      <c r="Q242" s="336">
        <v>0.443</v>
      </c>
    </row>
    <row r="243" spans="15:17" x14ac:dyDescent="0.2">
      <c r="O243" s="334" t="s">
        <v>740</v>
      </c>
      <c r="P243" s="335" t="s">
        <v>418</v>
      </c>
      <c r="Q243" s="336">
        <v>0</v>
      </c>
    </row>
    <row r="244" spans="15:17" x14ac:dyDescent="0.2">
      <c r="O244" s="334" t="s">
        <v>741</v>
      </c>
      <c r="P244" s="335" t="s">
        <v>420</v>
      </c>
      <c r="Q244" s="336">
        <v>0</v>
      </c>
    </row>
    <row r="245" spans="15:17" x14ac:dyDescent="0.2">
      <c r="O245" s="334" t="s">
        <v>742</v>
      </c>
      <c r="P245" s="335" t="s">
        <v>605</v>
      </c>
      <c r="Q245" s="336">
        <v>0.1</v>
      </c>
    </row>
    <row r="246" spans="15:17" x14ac:dyDescent="0.2">
      <c r="O246" s="334" t="s">
        <v>743</v>
      </c>
      <c r="P246" s="335" t="s">
        <v>606</v>
      </c>
      <c r="Q246" s="336">
        <v>0.25</v>
      </c>
    </row>
    <row r="247" spans="15:17" x14ac:dyDescent="0.2">
      <c r="O247" s="334" t="s">
        <v>744</v>
      </c>
      <c r="P247" s="335" t="s">
        <v>607</v>
      </c>
      <c r="Q247" s="336">
        <v>0.59399999999999997</v>
      </c>
    </row>
    <row r="248" spans="15:17" x14ac:dyDescent="0.2">
      <c r="O248" s="334" t="s">
        <v>745</v>
      </c>
      <c r="P248" s="335" t="s">
        <v>608</v>
      </c>
      <c r="Q248" s="336">
        <v>0</v>
      </c>
    </row>
    <row r="249" spans="15:17" x14ac:dyDescent="0.2">
      <c r="O249" s="334" t="s">
        <v>746</v>
      </c>
      <c r="P249" s="335" t="s">
        <v>609</v>
      </c>
      <c r="Q249" s="336">
        <v>0.44900000000000001</v>
      </c>
    </row>
    <row r="250" spans="15:17" x14ac:dyDescent="0.2">
      <c r="O250" s="334" t="s">
        <v>747</v>
      </c>
      <c r="P250" s="335" t="s">
        <v>610</v>
      </c>
      <c r="Q250" s="336">
        <v>0.42199999999999999</v>
      </c>
    </row>
    <row r="251" spans="15:17" x14ac:dyDescent="0.2">
      <c r="O251" s="334" t="s">
        <v>748</v>
      </c>
      <c r="P251" s="335" t="s">
        <v>611</v>
      </c>
      <c r="Q251" s="336">
        <v>0.47399999999999998</v>
      </c>
    </row>
    <row r="252" spans="15:17" x14ac:dyDescent="0.2">
      <c r="O252" s="334" t="s">
        <v>749</v>
      </c>
      <c r="P252" s="335" t="s">
        <v>434</v>
      </c>
      <c r="Q252" s="336">
        <v>0</v>
      </c>
    </row>
    <row r="253" spans="15:17" x14ac:dyDescent="0.2">
      <c r="O253" s="334" t="s">
        <v>750</v>
      </c>
      <c r="P253" s="335" t="s">
        <v>436</v>
      </c>
      <c r="Q253" s="336">
        <v>0.184</v>
      </c>
    </row>
    <row r="254" spans="15:17" x14ac:dyDescent="0.2">
      <c r="O254" s="334" t="s">
        <v>751</v>
      </c>
      <c r="P254" s="335" t="s">
        <v>438</v>
      </c>
      <c r="Q254" s="336">
        <v>0.377</v>
      </c>
    </row>
    <row r="255" spans="15:17" x14ac:dyDescent="0.2">
      <c r="O255" s="334" t="s">
        <v>752</v>
      </c>
      <c r="P255" s="335" t="s">
        <v>440</v>
      </c>
      <c r="Q255" s="336">
        <v>0</v>
      </c>
    </row>
    <row r="256" spans="15:17" x14ac:dyDescent="0.2">
      <c r="O256" s="334" t="s">
        <v>753</v>
      </c>
      <c r="P256" s="335" t="s">
        <v>612</v>
      </c>
      <c r="Q256" s="336">
        <v>0.502</v>
      </c>
    </row>
    <row r="257" spans="15:17" x14ac:dyDescent="0.2">
      <c r="O257" s="334" t="s">
        <v>754</v>
      </c>
      <c r="P257" s="335" t="s">
        <v>448</v>
      </c>
      <c r="Q257" s="336">
        <v>0</v>
      </c>
    </row>
    <row r="258" spans="15:17" x14ac:dyDescent="0.2">
      <c r="O258" s="334" t="s">
        <v>755</v>
      </c>
      <c r="P258" s="335" t="s">
        <v>450</v>
      </c>
      <c r="Q258" s="336">
        <v>0.19700000000000001</v>
      </c>
    </row>
    <row r="259" spans="15:17" x14ac:dyDescent="0.2">
      <c r="O259" s="334" t="s">
        <v>756</v>
      </c>
      <c r="P259" s="335" t="s">
        <v>452</v>
      </c>
      <c r="Q259" s="336">
        <v>0</v>
      </c>
    </row>
    <row r="260" spans="15:17" x14ac:dyDescent="0.2">
      <c r="O260" s="334" t="s">
        <v>757</v>
      </c>
      <c r="P260" s="335" t="s">
        <v>454</v>
      </c>
      <c r="Q260" s="336">
        <v>0</v>
      </c>
    </row>
    <row r="261" spans="15:17" x14ac:dyDescent="0.2">
      <c r="O261" s="334" t="s">
        <v>758</v>
      </c>
      <c r="P261" s="335" t="s">
        <v>456</v>
      </c>
      <c r="Q261" s="336">
        <v>0.247</v>
      </c>
    </row>
    <row r="262" spans="15:17" x14ac:dyDescent="0.2">
      <c r="O262" s="334" t="s">
        <v>759</v>
      </c>
      <c r="P262" s="335" t="s">
        <v>458</v>
      </c>
      <c r="Q262" s="336">
        <v>0</v>
      </c>
    </row>
    <row r="263" spans="15:17" x14ac:dyDescent="0.2">
      <c r="O263" s="334" t="s">
        <v>760</v>
      </c>
      <c r="P263" s="335" t="s">
        <v>460</v>
      </c>
      <c r="Q263" s="336">
        <v>0</v>
      </c>
    </row>
    <row r="264" spans="15:17" x14ac:dyDescent="0.2">
      <c r="O264" s="334" t="s">
        <v>761</v>
      </c>
      <c r="P264" s="335" t="s">
        <v>613</v>
      </c>
      <c r="Q264" s="336">
        <v>0</v>
      </c>
    </row>
    <row r="265" spans="15:17" x14ac:dyDescent="0.2">
      <c r="O265" s="334" t="s">
        <v>762</v>
      </c>
      <c r="P265" s="335" t="s">
        <v>614</v>
      </c>
      <c r="Q265" s="336">
        <v>0.248</v>
      </c>
    </row>
    <row r="266" spans="15:17" x14ac:dyDescent="0.2">
      <c r="O266" s="334" t="s">
        <v>763</v>
      </c>
      <c r="P266" s="335" t="s">
        <v>615</v>
      </c>
      <c r="Q266" s="336">
        <v>0.46400000000000002</v>
      </c>
    </row>
    <row r="267" spans="15:17" x14ac:dyDescent="0.2">
      <c r="O267" s="334" t="s">
        <v>764</v>
      </c>
      <c r="P267" s="335" t="s">
        <v>616</v>
      </c>
      <c r="Q267" s="336">
        <v>0.54</v>
      </c>
    </row>
    <row r="268" spans="15:17" x14ac:dyDescent="0.2">
      <c r="O268" s="334" t="s">
        <v>765</v>
      </c>
      <c r="P268" s="335" t="s">
        <v>468</v>
      </c>
      <c r="Q268" s="336">
        <v>0</v>
      </c>
    </row>
    <row r="269" spans="15:17" x14ac:dyDescent="0.2">
      <c r="O269" s="334" t="s">
        <v>766</v>
      </c>
      <c r="P269" s="335" t="s">
        <v>617</v>
      </c>
      <c r="Q269" s="336">
        <v>0.48500000000000004</v>
      </c>
    </row>
    <row r="270" spans="15:17" x14ac:dyDescent="0.2">
      <c r="O270" s="334" t="s">
        <v>767</v>
      </c>
      <c r="P270" s="335" t="s">
        <v>618</v>
      </c>
      <c r="Q270" s="336">
        <v>0</v>
      </c>
    </row>
    <row r="271" spans="15:17" x14ac:dyDescent="0.2">
      <c r="O271" s="343" t="s">
        <v>768</v>
      </c>
      <c r="P271" s="344" t="s">
        <v>619</v>
      </c>
      <c r="Q271" s="344">
        <v>0</v>
      </c>
    </row>
    <row r="272" spans="15:17" x14ac:dyDescent="0.2">
      <c r="O272" s="343" t="s">
        <v>769</v>
      </c>
      <c r="P272" s="344" t="s">
        <v>620</v>
      </c>
      <c r="Q272" s="344">
        <v>0</v>
      </c>
    </row>
    <row r="273" spans="15:17" x14ac:dyDescent="0.2">
      <c r="O273" s="343" t="s">
        <v>770</v>
      </c>
      <c r="P273" s="344" t="s">
        <v>621</v>
      </c>
      <c r="Q273" s="344">
        <v>0</v>
      </c>
    </row>
    <row r="274" spans="15:17" x14ac:dyDescent="0.2">
      <c r="O274" s="343" t="s">
        <v>771</v>
      </c>
      <c r="P274" s="344" t="s">
        <v>622</v>
      </c>
      <c r="Q274" s="344">
        <v>0.48000000000000004</v>
      </c>
    </row>
    <row r="275" spans="15:17" x14ac:dyDescent="0.2">
      <c r="O275" s="343" t="s">
        <v>772</v>
      </c>
      <c r="P275" s="344" t="s">
        <v>482</v>
      </c>
      <c r="Q275" s="344">
        <v>0</v>
      </c>
    </row>
    <row r="276" spans="15:17" x14ac:dyDescent="0.2">
      <c r="O276" s="343" t="s">
        <v>773</v>
      </c>
      <c r="P276" s="344" t="s">
        <v>484</v>
      </c>
      <c r="Q276" s="344">
        <v>0</v>
      </c>
    </row>
    <row r="277" spans="15:17" x14ac:dyDescent="0.2">
      <c r="O277" s="343" t="s">
        <v>774</v>
      </c>
      <c r="P277" s="344" t="s">
        <v>486</v>
      </c>
      <c r="Q277" s="344">
        <v>0.48199999999999998</v>
      </c>
    </row>
    <row r="278" spans="15:17" x14ac:dyDescent="0.2">
      <c r="O278" s="343" t="s">
        <v>775</v>
      </c>
      <c r="P278" s="344" t="s">
        <v>623</v>
      </c>
      <c r="Q278" s="344">
        <v>0</v>
      </c>
    </row>
    <row r="279" spans="15:17" x14ac:dyDescent="0.2">
      <c r="O279" s="343" t="s">
        <v>776</v>
      </c>
      <c r="P279" s="344" t="s">
        <v>624</v>
      </c>
      <c r="Q279" s="344">
        <v>0</v>
      </c>
    </row>
    <row r="280" spans="15:17" x14ac:dyDescent="0.2">
      <c r="O280" s="343" t="s">
        <v>777</v>
      </c>
      <c r="P280" s="344" t="s">
        <v>625</v>
      </c>
      <c r="Q280" s="344">
        <v>0.53799999999999992</v>
      </c>
    </row>
    <row r="281" spans="15:17" x14ac:dyDescent="0.2">
      <c r="O281" s="345" t="s">
        <v>778</v>
      </c>
      <c r="P281" s="346" t="s">
        <v>491</v>
      </c>
      <c r="Q281" s="346">
        <v>0</v>
      </c>
    </row>
    <row r="282" spans="15:17" x14ac:dyDescent="0.2">
      <c r="O282" s="345" t="s">
        <v>779</v>
      </c>
      <c r="P282" s="346" t="s">
        <v>493</v>
      </c>
      <c r="Q282" s="346">
        <v>0.34899999999999998</v>
      </c>
    </row>
    <row r="283" spans="15:17" x14ac:dyDescent="0.2">
      <c r="O283" s="345" t="s">
        <v>780</v>
      </c>
      <c r="P283" s="346" t="s">
        <v>495</v>
      </c>
      <c r="Q283" s="346">
        <v>0.28100000000000003</v>
      </c>
    </row>
    <row r="284" spans="15:17" x14ac:dyDescent="0.2">
      <c r="O284" s="345" t="s">
        <v>781</v>
      </c>
      <c r="P284" s="346" t="s">
        <v>497</v>
      </c>
      <c r="Q284" s="346">
        <v>0.30199999999999999</v>
      </c>
    </row>
    <row r="285" spans="15:17" x14ac:dyDescent="0.2">
      <c r="O285" s="345" t="s">
        <v>782</v>
      </c>
      <c r="P285" s="346" t="s">
        <v>626</v>
      </c>
      <c r="Q285" s="346">
        <v>0.216</v>
      </c>
    </row>
    <row r="286" spans="15:17" x14ac:dyDescent="0.2">
      <c r="O286" s="345" t="s">
        <v>783</v>
      </c>
      <c r="P286" s="346" t="s">
        <v>627</v>
      </c>
      <c r="Q286" s="346">
        <v>0.48899999999999993</v>
      </c>
    </row>
    <row r="287" spans="15:17" x14ac:dyDescent="0.2">
      <c r="O287" s="345" t="s">
        <v>784</v>
      </c>
      <c r="P287" s="346" t="s">
        <v>628</v>
      </c>
      <c r="Q287" s="346">
        <v>0</v>
      </c>
    </row>
    <row r="288" spans="15:17" x14ac:dyDescent="0.2">
      <c r="O288" s="345" t="s">
        <v>785</v>
      </c>
      <c r="P288" s="346" t="s">
        <v>629</v>
      </c>
      <c r="Q288" s="346">
        <v>0.19900000000000001</v>
      </c>
    </row>
    <row r="289" spans="15:17" ht="13.5" thickBot="1" x14ac:dyDescent="0.25">
      <c r="O289" s="347" t="s">
        <v>786</v>
      </c>
      <c r="P289" s="348" t="s">
        <v>630</v>
      </c>
      <c r="Q289" s="348">
        <v>0.41100000000000003</v>
      </c>
    </row>
    <row r="290" spans="15:17" x14ac:dyDescent="0.2">
      <c r="O290" s="349" t="s">
        <v>787</v>
      </c>
      <c r="P290" s="350" t="s">
        <v>196</v>
      </c>
      <c r="Q290" s="351">
        <v>0</v>
      </c>
    </row>
    <row r="291" spans="15:17" x14ac:dyDescent="0.2">
      <c r="O291" s="352" t="s">
        <v>788</v>
      </c>
      <c r="P291" s="346" t="s">
        <v>198</v>
      </c>
      <c r="Q291" s="353">
        <v>0.29199999999999998</v>
      </c>
    </row>
    <row r="292" spans="15:17" x14ac:dyDescent="0.2">
      <c r="O292" s="352" t="s">
        <v>789</v>
      </c>
      <c r="P292" s="346" t="s">
        <v>200</v>
      </c>
      <c r="Q292" s="353">
        <v>0.34799999999999998</v>
      </c>
    </row>
    <row r="293" spans="15:17" x14ac:dyDescent="0.2">
      <c r="O293" s="352" t="s">
        <v>790</v>
      </c>
      <c r="P293" s="346" t="s">
        <v>202</v>
      </c>
      <c r="Q293" s="353">
        <v>0.25</v>
      </c>
    </row>
    <row r="294" spans="15:17" x14ac:dyDescent="0.2">
      <c r="O294" s="352" t="s">
        <v>791</v>
      </c>
      <c r="P294" s="346" t="s">
        <v>204</v>
      </c>
      <c r="Q294" s="353">
        <v>0.378</v>
      </c>
    </row>
    <row r="295" spans="15:17" x14ac:dyDescent="0.2">
      <c r="O295" s="352" t="s">
        <v>792</v>
      </c>
      <c r="P295" s="346" t="s">
        <v>206</v>
      </c>
      <c r="Q295" s="353">
        <v>0</v>
      </c>
    </row>
    <row r="296" spans="15:17" x14ac:dyDescent="0.2">
      <c r="O296" s="352" t="s">
        <v>793</v>
      </c>
      <c r="P296" s="346" t="s">
        <v>208</v>
      </c>
      <c r="Q296" s="353">
        <v>0</v>
      </c>
    </row>
    <row r="297" spans="15:17" x14ac:dyDescent="0.2">
      <c r="O297" s="352" t="s">
        <v>794</v>
      </c>
      <c r="P297" s="346" t="s">
        <v>562</v>
      </c>
      <c r="Q297" s="353">
        <v>0</v>
      </c>
    </row>
    <row r="298" spans="15:17" x14ac:dyDescent="0.2">
      <c r="O298" s="352" t="s">
        <v>1201</v>
      </c>
      <c r="P298" s="346" t="s">
        <v>909</v>
      </c>
      <c r="Q298" s="353">
        <v>0</v>
      </c>
    </row>
    <row r="299" spans="15:17" x14ac:dyDescent="0.2">
      <c r="O299" s="352" t="s">
        <v>1202</v>
      </c>
      <c r="P299" s="346" t="s">
        <v>911</v>
      </c>
      <c r="Q299" s="353">
        <v>0.36599999999999999</v>
      </c>
    </row>
    <row r="300" spans="15:17" x14ac:dyDescent="0.2">
      <c r="O300" s="352" t="s">
        <v>1203</v>
      </c>
      <c r="P300" s="346" t="s">
        <v>913</v>
      </c>
      <c r="Q300" s="353">
        <v>0</v>
      </c>
    </row>
    <row r="301" spans="15:17" x14ac:dyDescent="0.2">
      <c r="O301" s="352" t="s">
        <v>1204</v>
      </c>
      <c r="P301" s="346" t="s">
        <v>915</v>
      </c>
      <c r="Q301" s="353">
        <v>0</v>
      </c>
    </row>
    <row r="302" spans="15:17" x14ac:dyDescent="0.2">
      <c r="O302" s="352" t="s">
        <v>1205</v>
      </c>
      <c r="P302" s="346" t="s">
        <v>917</v>
      </c>
      <c r="Q302" s="353">
        <v>0.59000000000000008</v>
      </c>
    </row>
    <row r="303" spans="15:17" x14ac:dyDescent="0.2">
      <c r="O303" s="352" t="s">
        <v>795</v>
      </c>
      <c r="P303" s="346" t="s">
        <v>244</v>
      </c>
      <c r="Q303" s="353">
        <v>0</v>
      </c>
    </row>
    <row r="304" spans="15:17" x14ac:dyDescent="0.2">
      <c r="O304" s="352" t="s">
        <v>796</v>
      </c>
      <c r="P304" s="346" t="s">
        <v>246</v>
      </c>
      <c r="Q304" s="353">
        <v>0</v>
      </c>
    </row>
    <row r="305" spans="15:17" x14ac:dyDescent="0.2">
      <c r="O305" s="352" t="s">
        <v>797</v>
      </c>
      <c r="P305" s="346" t="s">
        <v>248</v>
      </c>
      <c r="Q305" s="353">
        <v>0.2</v>
      </c>
    </row>
    <row r="306" spans="15:17" x14ac:dyDescent="0.2">
      <c r="O306" s="352" t="s">
        <v>798</v>
      </c>
      <c r="P306" s="346" t="s">
        <v>250</v>
      </c>
      <c r="Q306" s="353">
        <v>0.45100000000000001</v>
      </c>
    </row>
    <row r="307" spans="15:17" x14ac:dyDescent="0.2">
      <c r="O307" s="352" t="s">
        <v>799</v>
      </c>
      <c r="P307" s="346" t="s">
        <v>254</v>
      </c>
      <c r="Q307" s="353">
        <v>0</v>
      </c>
    </row>
    <row r="308" spans="15:17" x14ac:dyDescent="0.2">
      <c r="O308" s="352" t="s">
        <v>800</v>
      </c>
      <c r="P308" s="346" t="s">
        <v>256</v>
      </c>
      <c r="Q308" s="353">
        <v>0.2</v>
      </c>
    </row>
    <row r="309" spans="15:17" x14ac:dyDescent="0.2">
      <c r="O309" s="352" t="s">
        <v>801</v>
      </c>
      <c r="P309" s="346" t="s">
        <v>258</v>
      </c>
      <c r="Q309" s="353">
        <v>0.52100000000000002</v>
      </c>
    </row>
    <row r="310" spans="15:17" x14ac:dyDescent="0.2">
      <c r="O310" s="352" t="s">
        <v>802</v>
      </c>
      <c r="P310" s="346" t="s">
        <v>263</v>
      </c>
      <c r="Q310" s="353">
        <v>0</v>
      </c>
    </row>
    <row r="311" spans="15:17" x14ac:dyDescent="0.2">
      <c r="O311" s="352" t="s">
        <v>803</v>
      </c>
      <c r="P311" s="346" t="s">
        <v>265</v>
      </c>
      <c r="Q311" s="353">
        <v>0.378</v>
      </c>
    </row>
    <row r="312" spans="15:17" x14ac:dyDescent="0.2">
      <c r="O312" s="352" t="s">
        <v>804</v>
      </c>
      <c r="P312" s="346" t="s">
        <v>267</v>
      </c>
      <c r="Q312" s="353">
        <v>0</v>
      </c>
    </row>
    <row r="313" spans="15:17" x14ac:dyDescent="0.2">
      <c r="O313" s="352" t="s">
        <v>805</v>
      </c>
      <c r="P313" s="346" t="s">
        <v>270</v>
      </c>
      <c r="Q313" s="353">
        <v>0</v>
      </c>
    </row>
    <row r="314" spans="15:17" x14ac:dyDescent="0.2">
      <c r="O314" s="352" t="s">
        <v>806</v>
      </c>
      <c r="P314" s="346" t="s">
        <v>272</v>
      </c>
      <c r="Q314" s="353">
        <v>0</v>
      </c>
    </row>
    <row r="315" spans="15:17" x14ac:dyDescent="0.2">
      <c r="O315" s="352" t="s">
        <v>807</v>
      </c>
      <c r="P315" s="346" t="s">
        <v>274</v>
      </c>
      <c r="Q315" s="353">
        <v>0</v>
      </c>
    </row>
    <row r="316" spans="15:17" x14ac:dyDescent="0.2">
      <c r="O316" s="352" t="s">
        <v>808</v>
      </c>
      <c r="P316" s="346" t="s">
        <v>276</v>
      </c>
      <c r="Q316" s="353">
        <v>0</v>
      </c>
    </row>
    <row r="317" spans="15:17" x14ac:dyDescent="0.2">
      <c r="O317" s="352" t="s">
        <v>809</v>
      </c>
      <c r="P317" s="346" t="s">
        <v>278</v>
      </c>
      <c r="Q317" s="353">
        <v>0.1</v>
      </c>
    </row>
    <row r="318" spans="15:17" x14ac:dyDescent="0.2">
      <c r="O318" s="352" t="s">
        <v>810</v>
      </c>
      <c r="P318" s="346" t="s">
        <v>564</v>
      </c>
      <c r="Q318" s="353">
        <v>0.3</v>
      </c>
    </row>
    <row r="319" spans="15:17" x14ac:dyDescent="0.2">
      <c r="O319" s="352" t="s">
        <v>811</v>
      </c>
      <c r="P319" s="346" t="s">
        <v>565</v>
      </c>
      <c r="Q319" s="353">
        <v>0.4</v>
      </c>
    </row>
    <row r="320" spans="15:17" x14ac:dyDescent="0.2">
      <c r="O320" s="352" t="s">
        <v>1206</v>
      </c>
      <c r="P320" s="346" t="s">
        <v>936</v>
      </c>
      <c r="Q320" s="353">
        <v>0.57999999999999996</v>
      </c>
    </row>
    <row r="321" spans="15:17" x14ac:dyDescent="0.2">
      <c r="O321" s="352" t="s">
        <v>812</v>
      </c>
      <c r="P321" s="346" t="s">
        <v>284</v>
      </c>
      <c r="Q321" s="353">
        <v>0</v>
      </c>
    </row>
    <row r="322" spans="15:17" x14ac:dyDescent="0.2">
      <c r="O322" s="352" t="s">
        <v>813</v>
      </c>
      <c r="P322" s="346" t="s">
        <v>286</v>
      </c>
      <c r="Q322" s="353">
        <v>0.55400000000000005</v>
      </c>
    </row>
    <row r="323" spans="15:17" x14ac:dyDescent="0.2">
      <c r="O323" s="352" t="s">
        <v>814</v>
      </c>
      <c r="P323" s="346" t="s">
        <v>290</v>
      </c>
      <c r="Q323" s="353">
        <v>0</v>
      </c>
    </row>
    <row r="324" spans="15:17" x14ac:dyDescent="0.2">
      <c r="O324" s="352" t="s">
        <v>815</v>
      </c>
      <c r="P324" s="346" t="s">
        <v>292</v>
      </c>
      <c r="Q324" s="353">
        <v>0</v>
      </c>
    </row>
    <row r="325" spans="15:17" x14ac:dyDescent="0.2">
      <c r="O325" s="352" t="s">
        <v>816</v>
      </c>
      <c r="P325" s="346" t="s">
        <v>294</v>
      </c>
      <c r="Q325" s="353">
        <v>0.2</v>
      </c>
    </row>
    <row r="326" spans="15:17" x14ac:dyDescent="0.2">
      <c r="O326" s="352" t="s">
        <v>817</v>
      </c>
      <c r="P326" s="346" t="s">
        <v>296</v>
      </c>
      <c r="Q326" s="353">
        <v>0.22</v>
      </c>
    </row>
    <row r="327" spans="15:17" x14ac:dyDescent="0.2">
      <c r="O327" s="352" t="s">
        <v>818</v>
      </c>
      <c r="P327" s="346" t="s">
        <v>298</v>
      </c>
      <c r="Q327" s="353">
        <v>0.3</v>
      </c>
    </row>
    <row r="328" spans="15:17" x14ac:dyDescent="0.2">
      <c r="O328" s="352" t="s">
        <v>819</v>
      </c>
      <c r="P328" s="346" t="s">
        <v>300</v>
      </c>
      <c r="Q328" s="353">
        <v>0.34899999999999998</v>
      </c>
    </row>
    <row r="329" spans="15:17" x14ac:dyDescent="0.2">
      <c r="O329" s="352" t="s">
        <v>820</v>
      </c>
      <c r="P329" s="346" t="s">
        <v>302</v>
      </c>
      <c r="Q329" s="353">
        <v>0.37</v>
      </c>
    </row>
    <row r="330" spans="15:17" x14ac:dyDescent="0.2">
      <c r="O330" s="352" t="s">
        <v>1207</v>
      </c>
      <c r="P330" s="346" t="s">
        <v>947</v>
      </c>
      <c r="Q330" s="353">
        <v>0.4</v>
      </c>
    </row>
    <row r="331" spans="15:17" x14ac:dyDescent="0.2">
      <c r="O331" s="352" t="s">
        <v>1208</v>
      </c>
      <c r="P331" s="346" t="s">
        <v>949</v>
      </c>
      <c r="Q331" s="353">
        <v>0.40799999999999997</v>
      </c>
    </row>
    <row r="332" spans="15:17" x14ac:dyDescent="0.2">
      <c r="O332" s="352" t="s">
        <v>821</v>
      </c>
      <c r="P332" s="346" t="s">
        <v>568</v>
      </c>
      <c r="Q332" s="353">
        <v>0</v>
      </c>
    </row>
    <row r="333" spans="15:17" x14ac:dyDescent="0.2">
      <c r="O333" s="352" t="s">
        <v>822</v>
      </c>
      <c r="P333" s="346" t="s">
        <v>569</v>
      </c>
      <c r="Q333" s="353">
        <v>0.44800000000000001</v>
      </c>
    </row>
    <row r="334" spans="15:17" x14ac:dyDescent="0.2">
      <c r="O334" s="352" t="s">
        <v>823</v>
      </c>
      <c r="P334" s="346" t="s">
        <v>570</v>
      </c>
      <c r="Q334" s="353">
        <v>0</v>
      </c>
    </row>
    <row r="335" spans="15:17" x14ac:dyDescent="0.2">
      <c r="O335" s="352" t="s">
        <v>1209</v>
      </c>
      <c r="P335" s="346" t="s">
        <v>956</v>
      </c>
      <c r="Q335" s="353">
        <v>0.51800000000000002</v>
      </c>
    </row>
    <row r="336" spans="15:17" x14ac:dyDescent="0.2">
      <c r="O336" s="352" t="s">
        <v>824</v>
      </c>
      <c r="P336" s="346" t="s">
        <v>316</v>
      </c>
      <c r="Q336" s="353">
        <v>0</v>
      </c>
    </row>
    <row r="337" spans="15:17" x14ac:dyDescent="0.2">
      <c r="O337" s="352" t="s">
        <v>825</v>
      </c>
      <c r="P337" s="346" t="s">
        <v>571</v>
      </c>
      <c r="Q337" s="353">
        <v>0</v>
      </c>
    </row>
    <row r="338" spans="15:17" x14ac:dyDescent="0.2">
      <c r="O338" s="352" t="s">
        <v>826</v>
      </c>
      <c r="P338" s="346" t="s">
        <v>572</v>
      </c>
      <c r="Q338" s="353">
        <v>0.35899999999999999</v>
      </c>
    </row>
    <row r="339" spans="15:17" x14ac:dyDescent="0.2">
      <c r="O339" s="352" t="s">
        <v>827</v>
      </c>
      <c r="P339" s="346" t="s">
        <v>573</v>
      </c>
      <c r="Q339" s="353">
        <v>0.45800000000000002</v>
      </c>
    </row>
    <row r="340" spans="15:17" x14ac:dyDescent="0.2">
      <c r="O340" s="352" t="s">
        <v>828</v>
      </c>
      <c r="P340" s="346" t="s">
        <v>322</v>
      </c>
      <c r="Q340" s="353">
        <v>0.39900000000000002</v>
      </c>
    </row>
    <row r="341" spans="15:17" x14ac:dyDescent="0.2">
      <c r="O341" s="352" t="s">
        <v>829</v>
      </c>
      <c r="P341" s="346" t="s">
        <v>324</v>
      </c>
      <c r="Q341" s="353">
        <v>0.29899999999999999</v>
      </c>
    </row>
    <row r="342" spans="15:17" x14ac:dyDescent="0.2">
      <c r="O342" s="352" t="s">
        <v>830</v>
      </c>
      <c r="P342" s="346" t="s">
        <v>326</v>
      </c>
      <c r="Q342" s="353">
        <v>0.19900000000000001</v>
      </c>
    </row>
    <row r="343" spans="15:17" x14ac:dyDescent="0.2">
      <c r="O343" s="352" t="s">
        <v>831</v>
      </c>
      <c r="P343" s="346" t="s">
        <v>328</v>
      </c>
      <c r="Q343" s="353">
        <v>0</v>
      </c>
    </row>
    <row r="344" spans="15:17" x14ac:dyDescent="0.2">
      <c r="O344" s="352" t="s">
        <v>832</v>
      </c>
      <c r="P344" s="346" t="s">
        <v>330</v>
      </c>
      <c r="Q344" s="353">
        <v>0.45</v>
      </c>
    </row>
    <row r="345" spans="15:17" x14ac:dyDescent="0.2">
      <c r="O345" s="352" t="s">
        <v>833</v>
      </c>
      <c r="P345" s="346" t="s">
        <v>332</v>
      </c>
      <c r="Q345" s="353">
        <v>0.315</v>
      </c>
    </row>
    <row r="346" spans="15:17" x14ac:dyDescent="0.2">
      <c r="O346" s="352" t="s">
        <v>834</v>
      </c>
      <c r="P346" s="346" t="s">
        <v>574</v>
      </c>
      <c r="Q346" s="353">
        <v>0.23499999999999999</v>
      </c>
    </row>
    <row r="347" spans="15:17" x14ac:dyDescent="0.2">
      <c r="O347" s="352" t="s">
        <v>835</v>
      </c>
      <c r="P347" s="346" t="s">
        <v>575</v>
      </c>
      <c r="Q347" s="353">
        <v>0.73399999999999999</v>
      </c>
    </row>
    <row r="348" spans="15:17" x14ac:dyDescent="0.2">
      <c r="O348" s="352" t="s">
        <v>836</v>
      </c>
      <c r="P348" s="346" t="s">
        <v>631</v>
      </c>
      <c r="Q348" s="353">
        <v>0</v>
      </c>
    </row>
    <row r="349" spans="15:17" x14ac:dyDescent="0.2">
      <c r="O349" s="352" t="s">
        <v>837</v>
      </c>
      <c r="P349" s="346" t="s">
        <v>632</v>
      </c>
      <c r="Q349" s="353">
        <v>0.3</v>
      </c>
    </row>
    <row r="350" spans="15:17" x14ac:dyDescent="0.2">
      <c r="O350" s="352" t="s">
        <v>838</v>
      </c>
      <c r="P350" s="346" t="s">
        <v>633</v>
      </c>
      <c r="Q350" s="353">
        <v>0.45600000000000002</v>
      </c>
    </row>
    <row r="351" spans="15:17" x14ac:dyDescent="0.2">
      <c r="O351" s="352" t="s">
        <v>839</v>
      </c>
      <c r="P351" s="346" t="s">
        <v>634</v>
      </c>
      <c r="Q351" s="353">
        <v>0.44700000000000001</v>
      </c>
    </row>
    <row r="352" spans="15:17" x14ac:dyDescent="0.2">
      <c r="O352" s="352" t="s">
        <v>840</v>
      </c>
      <c r="P352" s="346" t="s">
        <v>346</v>
      </c>
      <c r="Q352" s="353">
        <v>0</v>
      </c>
    </row>
    <row r="353" spans="15:17" x14ac:dyDescent="0.2">
      <c r="O353" s="352" t="s">
        <v>841</v>
      </c>
      <c r="P353" s="346" t="s">
        <v>348</v>
      </c>
      <c r="Q353" s="353">
        <v>0</v>
      </c>
    </row>
    <row r="354" spans="15:17" x14ac:dyDescent="0.2">
      <c r="O354" s="352" t="s">
        <v>842</v>
      </c>
      <c r="P354" s="346" t="s">
        <v>350</v>
      </c>
      <c r="Q354" s="353">
        <v>0</v>
      </c>
    </row>
    <row r="355" spans="15:17" x14ac:dyDescent="0.2">
      <c r="O355" s="352" t="s">
        <v>843</v>
      </c>
      <c r="P355" s="346" t="s">
        <v>580</v>
      </c>
      <c r="Q355" s="353">
        <v>0</v>
      </c>
    </row>
    <row r="356" spans="15:17" x14ac:dyDescent="0.2">
      <c r="O356" s="352" t="s">
        <v>844</v>
      </c>
      <c r="P356" s="346" t="s">
        <v>581</v>
      </c>
      <c r="Q356" s="353">
        <v>0</v>
      </c>
    </row>
    <row r="357" spans="15:17" x14ac:dyDescent="0.2">
      <c r="O357" s="352" t="s">
        <v>1210</v>
      </c>
      <c r="P357" s="346" t="s">
        <v>1211</v>
      </c>
      <c r="Q357" s="353">
        <v>0</v>
      </c>
    </row>
    <row r="358" spans="15:17" x14ac:dyDescent="0.2">
      <c r="O358" s="352" t="s">
        <v>1212</v>
      </c>
      <c r="P358" s="346" t="s">
        <v>1213</v>
      </c>
      <c r="Q358" s="353">
        <v>0</v>
      </c>
    </row>
    <row r="359" spans="15:17" x14ac:dyDescent="0.2">
      <c r="O359" s="352" t="s">
        <v>1214</v>
      </c>
      <c r="P359" s="346" t="s">
        <v>1215</v>
      </c>
      <c r="Q359" s="353">
        <v>0</v>
      </c>
    </row>
    <row r="360" spans="15:17" x14ac:dyDescent="0.2">
      <c r="O360" s="352" t="s">
        <v>1216</v>
      </c>
      <c r="P360" s="346" t="s">
        <v>1217</v>
      </c>
      <c r="Q360" s="353">
        <v>0.311</v>
      </c>
    </row>
    <row r="361" spans="15:17" x14ac:dyDescent="0.2">
      <c r="O361" s="352" t="s">
        <v>845</v>
      </c>
      <c r="P361" s="346" t="s">
        <v>583</v>
      </c>
      <c r="Q361" s="353">
        <v>0</v>
      </c>
    </row>
    <row r="362" spans="15:17" x14ac:dyDescent="0.2">
      <c r="O362" s="352" t="s">
        <v>846</v>
      </c>
      <c r="P362" s="346" t="s">
        <v>358</v>
      </c>
      <c r="Q362" s="353">
        <v>0</v>
      </c>
    </row>
    <row r="363" spans="15:17" x14ac:dyDescent="0.2">
      <c r="O363" s="352" t="s">
        <v>847</v>
      </c>
      <c r="P363" s="346" t="s">
        <v>586</v>
      </c>
      <c r="Q363" s="353">
        <v>0.57300000000000006</v>
      </c>
    </row>
    <row r="364" spans="15:17" x14ac:dyDescent="0.2">
      <c r="O364" s="352" t="s">
        <v>1218</v>
      </c>
      <c r="P364" s="346" t="s">
        <v>993</v>
      </c>
      <c r="Q364" s="353">
        <v>0.47399999999999998</v>
      </c>
    </row>
    <row r="365" spans="15:17" x14ac:dyDescent="0.2">
      <c r="O365" s="352" t="s">
        <v>848</v>
      </c>
      <c r="P365" s="346" t="s">
        <v>362</v>
      </c>
      <c r="Q365" s="353">
        <v>0</v>
      </c>
    </row>
    <row r="366" spans="15:17" x14ac:dyDescent="0.2">
      <c r="O366" s="352" t="s">
        <v>849</v>
      </c>
      <c r="P366" s="346" t="s">
        <v>364</v>
      </c>
      <c r="Q366" s="353">
        <v>0.46200000000000002</v>
      </c>
    </row>
    <row r="367" spans="15:17" x14ac:dyDescent="0.2">
      <c r="O367" s="352" t="s">
        <v>850</v>
      </c>
      <c r="P367" s="346" t="s">
        <v>587</v>
      </c>
      <c r="Q367" s="353">
        <v>0</v>
      </c>
    </row>
    <row r="368" spans="15:17" x14ac:dyDescent="0.2">
      <c r="O368" s="352" t="s">
        <v>1219</v>
      </c>
      <c r="P368" s="346" t="s">
        <v>1000</v>
      </c>
      <c r="Q368" s="353">
        <v>0.435</v>
      </c>
    </row>
    <row r="369" spans="15:17" x14ac:dyDescent="0.2">
      <c r="O369" s="352" t="s">
        <v>1220</v>
      </c>
      <c r="P369" s="346" t="s">
        <v>1002</v>
      </c>
      <c r="Q369" s="353">
        <v>0.47300000000000003</v>
      </c>
    </row>
    <row r="370" spans="15:17" x14ac:dyDescent="0.2">
      <c r="O370" s="352" t="s">
        <v>1221</v>
      </c>
      <c r="P370" s="346" t="s">
        <v>1004</v>
      </c>
      <c r="Q370" s="353">
        <v>0</v>
      </c>
    </row>
    <row r="371" spans="15:17" x14ac:dyDescent="0.2">
      <c r="O371" s="352" t="s">
        <v>1222</v>
      </c>
      <c r="P371" s="346" t="s">
        <v>1006</v>
      </c>
      <c r="Q371" s="353">
        <v>0.45399999999999996</v>
      </c>
    </row>
    <row r="372" spans="15:17" x14ac:dyDescent="0.2">
      <c r="O372" s="352" t="s">
        <v>851</v>
      </c>
      <c r="P372" s="346" t="s">
        <v>372</v>
      </c>
      <c r="Q372" s="353">
        <v>0</v>
      </c>
    </row>
    <row r="373" spans="15:17" x14ac:dyDescent="0.2">
      <c r="O373" s="352" t="s">
        <v>1223</v>
      </c>
      <c r="P373" s="346" t="s">
        <v>1224</v>
      </c>
      <c r="Q373" s="353">
        <v>0</v>
      </c>
    </row>
    <row r="374" spans="15:17" x14ac:dyDescent="0.2">
      <c r="O374" s="352" t="s">
        <v>852</v>
      </c>
      <c r="P374" s="346" t="s">
        <v>593</v>
      </c>
      <c r="Q374" s="353">
        <v>0</v>
      </c>
    </row>
    <row r="375" spans="15:17" x14ac:dyDescent="0.2">
      <c r="O375" s="352" t="s">
        <v>853</v>
      </c>
      <c r="P375" s="346" t="s">
        <v>594</v>
      </c>
      <c r="Q375" s="353">
        <v>0.38800000000000001</v>
      </c>
    </row>
    <row r="376" spans="15:17" x14ac:dyDescent="0.2">
      <c r="O376" s="352" t="s">
        <v>854</v>
      </c>
      <c r="P376" s="346" t="s">
        <v>390</v>
      </c>
      <c r="Q376" s="353">
        <v>0</v>
      </c>
    </row>
    <row r="377" spans="15:17" x14ac:dyDescent="0.2">
      <c r="O377" s="352" t="s">
        <v>855</v>
      </c>
      <c r="P377" s="346" t="s">
        <v>392</v>
      </c>
      <c r="Q377" s="353">
        <v>0.19400000000000001</v>
      </c>
    </row>
    <row r="378" spans="15:17" x14ac:dyDescent="0.2">
      <c r="O378" s="352" t="s">
        <v>856</v>
      </c>
      <c r="P378" s="346" t="s">
        <v>595</v>
      </c>
      <c r="Q378" s="353">
        <v>0.26699999999999996</v>
      </c>
    </row>
    <row r="379" spans="15:17" x14ac:dyDescent="0.2">
      <c r="O379" s="352" t="s">
        <v>1225</v>
      </c>
      <c r="P379" s="346" t="s">
        <v>1016</v>
      </c>
      <c r="Q379" s="353">
        <v>0.29300000000000004</v>
      </c>
    </row>
    <row r="380" spans="15:17" x14ac:dyDescent="0.2">
      <c r="O380" s="352" t="s">
        <v>1226</v>
      </c>
      <c r="P380" s="346" t="s">
        <v>1018</v>
      </c>
      <c r="Q380" s="353">
        <v>0.32600000000000001</v>
      </c>
    </row>
    <row r="381" spans="15:17" x14ac:dyDescent="0.2">
      <c r="O381" s="352" t="s">
        <v>1227</v>
      </c>
      <c r="P381" s="346" t="s">
        <v>1020</v>
      </c>
      <c r="Q381" s="353">
        <v>0.438</v>
      </c>
    </row>
    <row r="382" spans="15:17" x14ac:dyDescent="0.2">
      <c r="O382" s="352" t="s">
        <v>1228</v>
      </c>
      <c r="P382" s="346" t="s">
        <v>1022</v>
      </c>
      <c r="Q382" s="353">
        <v>0</v>
      </c>
    </row>
    <row r="383" spans="15:17" x14ac:dyDescent="0.2">
      <c r="O383" s="352" t="s">
        <v>1229</v>
      </c>
      <c r="P383" s="346" t="s">
        <v>1230</v>
      </c>
      <c r="Q383" s="353">
        <v>0.55800000000000005</v>
      </c>
    </row>
    <row r="384" spans="15:17" x14ac:dyDescent="0.2">
      <c r="O384" s="352" t="s">
        <v>857</v>
      </c>
      <c r="P384" s="346" t="s">
        <v>635</v>
      </c>
      <c r="Q384" s="353">
        <v>0</v>
      </c>
    </row>
    <row r="385" spans="15:17" x14ac:dyDescent="0.2">
      <c r="O385" s="352" t="s">
        <v>858</v>
      </c>
      <c r="P385" s="346" t="s">
        <v>636</v>
      </c>
      <c r="Q385" s="353">
        <v>0.29899999999999999</v>
      </c>
    </row>
    <row r="386" spans="15:17" x14ac:dyDescent="0.2">
      <c r="O386" s="352" t="s">
        <v>859</v>
      </c>
      <c r="P386" s="346" t="s">
        <v>637</v>
      </c>
      <c r="Q386" s="353">
        <v>0.45300000000000001</v>
      </c>
    </row>
    <row r="387" spans="15:17" x14ac:dyDescent="0.2">
      <c r="O387" s="352" t="s">
        <v>860</v>
      </c>
      <c r="P387" s="346" t="s">
        <v>402</v>
      </c>
      <c r="Q387" s="353">
        <v>0</v>
      </c>
    </row>
    <row r="388" spans="15:17" x14ac:dyDescent="0.2">
      <c r="O388" s="352" t="s">
        <v>861</v>
      </c>
      <c r="P388" s="346" t="s">
        <v>404</v>
      </c>
      <c r="Q388" s="353">
        <v>0</v>
      </c>
    </row>
    <row r="389" spans="15:17" x14ac:dyDescent="0.2">
      <c r="O389" s="352" t="s">
        <v>862</v>
      </c>
      <c r="P389" s="346" t="s">
        <v>406</v>
      </c>
      <c r="Q389" s="353">
        <v>0</v>
      </c>
    </row>
    <row r="390" spans="15:17" x14ac:dyDescent="0.2">
      <c r="O390" s="352" t="s">
        <v>863</v>
      </c>
      <c r="P390" s="346" t="s">
        <v>408</v>
      </c>
      <c r="Q390" s="353">
        <v>0</v>
      </c>
    </row>
    <row r="391" spans="15:17" x14ac:dyDescent="0.2">
      <c r="O391" s="352" t="s">
        <v>864</v>
      </c>
      <c r="P391" s="346" t="s">
        <v>410</v>
      </c>
      <c r="Q391" s="353">
        <v>0</v>
      </c>
    </row>
    <row r="392" spans="15:17" x14ac:dyDescent="0.2">
      <c r="O392" s="352" t="s">
        <v>865</v>
      </c>
      <c r="P392" s="346" t="s">
        <v>412</v>
      </c>
      <c r="Q392" s="353">
        <v>0</v>
      </c>
    </row>
    <row r="393" spans="15:17" x14ac:dyDescent="0.2">
      <c r="O393" s="352" t="s">
        <v>866</v>
      </c>
      <c r="P393" s="346" t="s">
        <v>601</v>
      </c>
      <c r="Q393" s="353">
        <v>0</v>
      </c>
    </row>
    <row r="394" spans="15:17" x14ac:dyDescent="0.2">
      <c r="O394" s="352" t="s">
        <v>867</v>
      </c>
      <c r="P394" s="346" t="s">
        <v>602</v>
      </c>
      <c r="Q394" s="353">
        <v>0</v>
      </c>
    </row>
    <row r="395" spans="15:17" x14ac:dyDescent="0.2">
      <c r="O395" s="352" t="s">
        <v>868</v>
      </c>
      <c r="P395" s="346" t="s">
        <v>603</v>
      </c>
      <c r="Q395" s="353">
        <v>0</v>
      </c>
    </row>
    <row r="396" spans="15:17" x14ac:dyDescent="0.2">
      <c r="O396" s="352" t="s">
        <v>1231</v>
      </c>
      <c r="P396" s="346" t="s">
        <v>1038</v>
      </c>
      <c r="Q396" s="353">
        <v>0</v>
      </c>
    </row>
    <row r="397" spans="15:17" x14ac:dyDescent="0.2">
      <c r="O397" s="352" t="s">
        <v>1232</v>
      </c>
      <c r="P397" s="346" t="s">
        <v>1040</v>
      </c>
      <c r="Q397" s="353">
        <v>0</v>
      </c>
    </row>
    <row r="398" spans="15:17" x14ac:dyDescent="0.2">
      <c r="O398" s="352" t="s">
        <v>1233</v>
      </c>
      <c r="P398" s="346" t="s">
        <v>1042</v>
      </c>
      <c r="Q398" s="353">
        <v>0.45600000000000002</v>
      </c>
    </row>
    <row r="399" spans="15:17" x14ac:dyDescent="0.2">
      <c r="O399" s="352" t="s">
        <v>869</v>
      </c>
      <c r="P399" s="346" t="s">
        <v>418</v>
      </c>
      <c r="Q399" s="353">
        <v>0</v>
      </c>
    </row>
    <row r="400" spans="15:17" x14ac:dyDescent="0.2">
      <c r="O400" s="352" t="s">
        <v>870</v>
      </c>
      <c r="P400" s="346" t="s">
        <v>420</v>
      </c>
      <c r="Q400" s="353">
        <v>0</v>
      </c>
    </row>
    <row r="401" spans="15:17" x14ac:dyDescent="0.2">
      <c r="O401" s="352" t="s">
        <v>871</v>
      </c>
      <c r="P401" s="346" t="s">
        <v>605</v>
      </c>
      <c r="Q401" s="353">
        <v>0.1</v>
      </c>
    </row>
    <row r="402" spans="15:17" x14ac:dyDescent="0.2">
      <c r="O402" s="352" t="s">
        <v>872</v>
      </c>
      <c r="P402" s="346" t="s">
        <v>606</v>
      </c>
      <c r="Q402" s="353">
        <v>0.25</v>
      </c>
    </row>
    <row r="403" spans="15:17" x14ac:dyDescent="0.2">
      <c r="O403" s="352" t="s">
        <v>1234</v>
      </c>
      <c r="P403" s="346" t="s">
        <v>1048</v>
      </c>
      <c r="Q403" s="353">
        <v>0</v>
      </c>
    </row>
    <row r="404" spans="15:17" x14ac:dyDescent="0.2">
      <c r="O404" s="352" t="s">
        <v>1235</v>
      </c>
      <c r="P404" s="346" t="s">
        <v>1050</v>
      </c>
      <c r="Q404" s="353">
        <v>0.69</v>
      </c>
    </row>
    <row r="405" spans="15:17" x14ac:dyDescent="0.2">
      <c r="O405" s="352" t="s">
        <v>873</v>
      </c>
      <c r="P405" s="346" t="s">
        <v>638</v>
      </c>
      <c r="Q405" s="353">
        <v>0</v>
      </c>
    </row>
    <row r="406" spans="15:17" x14ac:dyDescent="0.2">
      <c r="O406" s="352" t="s">
        <v>1236</v>
      </c>
      <c r="P406" s="346" t="s">
        <v>1053</v>
      </c>
      <c r="Q406" s="353">
        <v>0</v>
      </c>
    </row>
    <row r="407" spans="15:17" x14ac:dyDescent="0.2">
      <c r="O407" s="352" t="s">
        <v>1237</v>
      </c>
      <c r="P407" s="346" t="s">
        <v>1055</v>
      </c>
      <c r="Q407" s="353">
        <v>0.43</v>
      </c>
    </row>
    <row r="408" spans="15:17" x14ac:dyDescent="0.2">
      <c r="O408" s="352" t="s">
        <v>874</v>
      </c>
      <c r="P408" s="346" t="s">
        <v>610</v>
      </c>
      <c r="Q408" s="353">
        <v>0.40099999999999997</v>
      </c>
    </row>
    <row r="409" spans="15:17" x14ac:dyDescent="0.2">
      <c r="O409" s="352" t="s">
        <v>875</v>
      </c>
      <c r="P409" s="346" t="s">
        <v>434</v>
      </c>
      <c r="Q409" s="353">
        <v>0</v>
      </c>
    </row>
    <row r="410" spans="15:17" x14ac:dyDescent="0.2">
      <c r="O410" s="352" t="s">
        <v>876</v>
      </c>
      <c r="P410" s="346" t="s">
        <v>436</v>
      </c>
      <c r="Q410" s="353">
        <v>0.125</v>
      </c>
    </row>
    <row r="411" spans="15:17" x14ac:dyDescent="0.2">
      <c r="O411" s="352" t="s">
        <v>877</v>
      </c>
      <c r="P411" s="346" t="s">
        <v>438</v>
      </c>
      <c r="Q411" s="353">
        <v>0.16899999999999998</v>
      </c>
    </row>
    <row r="412" spans="15:17" x14ac:dyDescent="0.2">
      <c r="O412" s="352" t="s">
        <v>878</v>
      </c>
      <c r="P412" s="346" t="s">
        <v>440</v>
      </c>
      <c r="Q412" s="353">
        <v>0.25700000000000001</v>
      </c>
    </row>
    <row r="413" spans="15:17" x14ac:dyDescent="0.2">
      <c r="O413" s="352" t="s">
        <v>1238</v>
      </c>
      <c r="P413" s="346" t="s">
        <v>442</v>
      </c>
      <c r="Q413" s="353">
        <v>0.30099999999999999</v>
      </c>
    </row>
    <row r="414" spans="15:17" x14ac:dyDescent="0.2">
      <c r="O414" s="352" t="s">
        <v>1239</v>
      </c>
      <c r="P414" s="346" t="s">
        <v>1063</v>
      </c>
      <c r="Q414" s="353">
        <v>0.378</v>
      </c>
    </row>
    <row r="415" spans="15:17" x14ac:dyDescent="0.2">
      <c r="O415" s="352" t="s">
        <v>1240</v>
      </c>
      <c r="P415" s="346" t="s">
        <v>1065</v>
      </c>
      <c r="Q415" s="353">
        <v>0</v>
      </c>
    </row>
    <row r="416" spans="15:17" x14ac:dyDescent="0.2">
      <c r="O416" s="352" t="s">
        <v>1241</v>
      </c>
      <c r="P416" s="346" t="s">
        <v>1067</v>
      </c>
      <c r="Q416" s="353">
        <v>0</v>
      </c>
    </row>
    <row r="417" spans="15:17" x14ac:dyDescent="0.2">
      <c r="O417" s="352" t="s">
        <v>1242</v>
      </c>
      <c r="P417" s="346" t="s">
        <v>1069</v>
      </c>
      <c r="Q417" s="353">
        <v>0.56699999999999995</v>
      </c>
    </row>
    <row r="418" spans="15:17" x14ac:dyDescent="0.2">
      <c r="O418" s="352" t="s">
        <v>879</v>
      </c>
      <c r="P418" s="346" t="s">
        <v>448</v>
      </c>
      <c r="Q418" s="353">
        <v>0</v>
      </c>
    </row>
    <row r="419" spans="15:17" x14ac:dyDescent="0.2">
      <c r="O419" s="352" t="s">
        <v>880</v>
      </c>
      <c r="P419" s="346" t="s">
        <v>450</v>
      </c>
      <c r="Q419" s="353">
        <v>0.2</v>
      </c>
    </row>
    <row r="420" spans="15:17" x14ac:dyDescent="0.2">
      <c r="O420" s="352" t="s">
        <v>881</v>
      </c>
      <c r="P420" s="346" t="s">
        <v>452</v>
      </c>
      <c r="Q420" s="353">
        <v>0</v>
      </c>
    </row>
    <row r="421" spans="15:17" x14ac:dyDescent="0.2">
      <c r="O421" s="352" t="s">
        <v>882</v>
      </c>
      <c r="P421" s="346" t="s">
        <v>454</v>
      </c>
      <c r="Q421" s="353">
        <v>0</v>
      </c>
    </row>
    <row r="422" spans="15:17" x14ac:dyDescent="0.2">
      <c r="O422" s="352" t="s">
        <v>883</v>
      </c>
      <c r="P422" s="346" t="s">
        <v>456</v>
      </c>
      <c r="Q422" s="353">
        <v>0.248</v>
      </c>
    </row>
    <row r="423" spans="15:17" x14ac:dyDescent="0.2">
      <c r="O423" s="352" t="s">
        <v>884</v>
      </c>
      <c r="P423" s="346" t="s">
        <v>458</v>
      </c>
      <c r="Q423" s="353">
        <v>0</v>
      </c>
    </row>
    <row r="424" spans="15:17" x14ac:dyDescent="0.2">
      <c r="O424" s="352" t="s">
        <v>885</v>
      </c>
      <c r="P424" s="346" t="s">
        <v>460</v>
      </c>
      <c r="Q424" s="353">
        <v>0</v>
      </c>
    </row>
    <row r="425" spans="15:17" x14ac:dyDescent="0.2">
      <c r="O425" s="352" t="s">
        <v>886</v>
      </c>
      <c r="P425" s="346" t="s">
        <v>613</v>
      </c>
      <c r="Q425" s="353">
        <v>0</v>
      </c>
    </row>
    <row r="426" spans="15:17" x14ac:dyDescent="0.2">
      <c r="O426" s="352" t="s">
        <v>887</v>
      </c>
      <c r="P426" s="346" t="s">
        <v>614</v>
      </c>
      <c r="Q426" s="353">
        <v>0.248</v>
      </c>
    </row>
    <row r="427" spans="15:17" x14ac:dyDescent="0.2">
      <c r="O427" s="352" t="s">
        <v>1243</v>
      </c>
      <c r="P427" s="346" t="s">
        <v>1080</v>
      </c>
      <c r="Q427" s="353">
        <v>0.161</v>
      </c>
    </row>
    <row r="428" spans="15:17" x14ac:dyDescent="0.2">
      <c r="O428" s="352" t="s">
        <v>1244</v>
      </c>
      <c r="P428" s="346" t="s">
        <v>1082</v>
      </c>
      <c r="Q428" s="353">
        <v>0.40799999999999997</v>
      </c>
    </row>
    <row r="429" spans="15:17" x14ac:dyDescent="0.2">
      <c r="O429" s="352" t="s">
        <v>888</v>
      </c>
      <c r="P429" s="346" t="s">
        <v>616</v>
      </c>
      <c r="Q429" s="353">
        <v>0.51</v>
      </c>
    </row>
    <row r="430" spans="15:17" x14ac:dyDescent="0.2">
      <c r="O430" s="352" t="s">
        <v>889</v>
      </c>
      <c r="P430" s="346" t="s">
        <v>468</v>
      </c>
      <c r="Q430" s="353">
        <v>0</v>
      </c>
    </row>
    <row r="431" spans="15:17" x14ac:dyDescent="0.2">
      <c r="O431" s="352" t="s">
        <v>1245</v>
      </c>
      <c r="P431" s="346" t="s">
        <v>1086</v>
      </c>
      <c r="Q431" s="353">
        <v>0</v>
      </c>
    </row>
    <row r="432" spans="15:17" x14ac:dyDescent="0.2">
      <c r="O432" s="352" t="s">
        <v>1246</v>
      </c>
      <c r="P432" s="346" t="s">
        <v>1088</v>
      </c>
      <c r="Q432" s="353">
        <v>0.29699999999999999</v>
      </c>
    </row>
    <row r="433" spans="15:17" x14ac:dyDescent="0.2">
      <c r="O433" s="352" t="s">
        <v>1247</v>
      </c>
      <c r="P433" s="346" t="s">
        <v>1090</v>
      </c>
      <c r="Q433" s="353">
        <v>0.439</v>
      </c>
    </row>
    <row r="434" spans="15:17" x14ac:dyDescent="0.2">
      <c r="O434" s="352" t="s">
        <v>890</v>
      </c>
      <c r="P434" s="346" t="s">
        <v>618</v>
      </c>
      <c r="Q434" s="353">
        <v>0</v>
      </c>
    </row>
    <row r="435" spans="15:17" x14ac:dyDescent="0.2">
      <c r="O435" s="354" t="s">
        <v>1248</v>
      </c>
      <c r="P435" s="346" t="s">
        <v>1249</v>
      </c>
      <c r="Q435" s="355">
        <v>0.505</v>
      </c>
    </row>
    <row r="436" spans="15:17" x14ac:dyDescent="0.2">
      <c r="O436" s="354" t="s">
        <v>891</v>
      </c>
      <c r="P436" s="346" t="s">
        <v>623</v>
      </c>
      <c r="Q436" s="355">
        <v>0.16500000000000001</v>
      </c>
    </row>
    <row r="437" spans="15:17" x14ac:dyDescent="0.2">
      <c r="O437" s="354" t="s">
        <v>892</v>
      </c>
      <c r="P437" s="346" t="s">
        <v>624</v>
      </c>
      <c r="Q437" s="355">
        <v>0</v>
      </c>
    </row>
    <row r="438" spans="15:17" x14ac:dyDescent="0.2">
      <c r="O438" s="354" t="s">
        <v>893</v>
      </c>
      <c r="P438" s="346" t="s">
        <v>639</v>
      </c>
      <c r="Q438" s="355">
        <v>0.2</v>
      </c>
    </row>
    <row r="439" spans="15:17" x14ac:dyDescent="0.2">
      <c r="O439" s="354" t="s">
        <v>894</v>
      </c>
      <c r="P439" s="346" t="s">
        <v>491</v>
      </c>
      <c r="Q439" s="355">
        <v>0</v>
      </c>
    </row>
    <row r="440" spans="15:17" x14ac:dyDescent="0.2">
      <c r="O440" s="354" t="s">
        <v>895</v>
      </c>
      <c r="P440" s="346" t="s">
        <v>493</v>
      </c>
      <c r="Q440" s="355">
        <v>0.217</v>
      </c>
    </row>
    <row r="441" spans="15:17" x14ac:dyDescent="0.2">
      <c r="O441" s="354" t="s">
        <v>896</v>
      </c>
      <c r="P441" s="346" t="s">
        <v>495</v>
      </c>
      <c r="Q441" s="355">
        <v>0.28200000000000003</v>
      </c>
    </row>
    <row r="442" spans="15:17" x14ac:dyDescent="0.2">
      <c r="O442" s="354" t="s">
        <v>897</v>
      </c>
      <c r="P442" s="346" t="s">
        <v>497</v>
      </c>
      <c r="Q442" s="355">
        <v>0.30399999999999999</v>
      </c>
    </row>
    <row r="443" spans="15:17" x14ac:dyDescent="0.2">
      <c r="O443" s="354" t="s">
        <v>1250</v>
      </c>
      <c r="P443" s="346" t="s">
        <v>499</v>
      </c>
      <c r="Q443" s="355">
        <v>0.49399999999999999</v>
      </c>
    </row>
    <row r="444" spans="15:17" x14ac:dyDescent="0.2">
      <c r="O444" s="354" t="s">
        <v>898</v>
      </c>
      <c r="P444" s="346" t="s">
        <v>640</v>
      </c>
      <c r="Q444" s="355">
        <v>0</v>
      </c>
    </row>
    <row r="445" spans="15:17" x14ac:dyDescent="0.2">
      <c r="O445" s="354" t="s">
        <v>1251</v>
      </c>
      <c r="P445" s="346" t="s">
        <v>1102</v>
      </c>
      <c r="Q445" s="355">
        <v>0.28499999999999998</v>
      </c>
    </row>
    <row r="446" spans="15:17" x14ac:dyDescent="0.2">
      <c r="O446" s="354" t="s">
        <v>1252</v>
      </c>
      <c r="P446" s="346" t="s">
        <v>1104</v>
      </c>
      <c r="Q446" s="355">
        <v>0.871</v>
      </c>
    </row>
    <row r="447" spans="15:17" x14ac:dyDescent="0.2">
      <c r="O447" s="354" t="s">
        <v>899</v>
      </c>
      <c r="P447" s="346" t="s">
        <v>641</v>
      </c>
      <c r="Q447" s="355">
        <v>0</v>
      </c>
    </row>
    <row r="448" spans="15:17" x14ac:dyDescent="0.2">
      <c r="O448" s="354" t="s">
        <v>1253</v>
      </c>
      <c r="P448" s="346" t="s">
        <v>1107</v>
      </c>
      <c r="Q448" s="355">
        <v>0.36499999999999999</v>
      </c>
    </row>
    <row r="449" spans="15:17" ht="13.5" thickBot="1" x14ac:dyDescent="0.25">
      <c r="O449" s="356" t="s">
        <v>1254</v>
      </c>
      <c r="P449" s="348" t="s">
        <v>1109</v>
      </c>
      <c r="Q449" s="357">
        <v>0.434</v>
      </c>
    </row>
    <row r="450" spans="15:17" x14ac:dyDescent="0.2">
      <c r="O450" s="354" t="s">
        <v>900</v>
      </c>
      <c r="P450" s="254" t="s">
        <v>196</v>
      </c>
      <c r="Q450" s="355">
        <v>0</v>
      </c>
    </row>
    <row r="451" spans="15:17" x14ac:dyDescent="0.2">
      <c r="O451" s="354" t="s">
        <v>901</v>
      </c>
      <c r="P451" s="254" t="s">
        <v>198</v>
      </c>
      <c r="Q451" s="355">
        <v>0.29199999999999998</v>
      </c>
    </row>
    <row r="452" spans="15:17" x14ac:dyDescent="0.2">
      <c r="O452" s="354" t="s">
        <v>902</v>
      </c>
      <c r="P452" s="254" t="s">
        <v>200</v>
      </c>
      <c r="Q452" s="355">
        <v>0.34799999999999998</v>
      </c>
    </row>
    <row r="453" spans="15:17" x14ac:dyDescent="0.2">
      <c r="O453" s="354" t="s">
        <v>903</v>
      </c>
      <c r="P453" s="254" t="s">
        <v>202</v>
      </c>
      <c r="Q453" s="355">
        <v>0.25</v>
      </c>
    </row>
    <row r="454" spans="15:17" x14ac:dyDescent="0.2">
      <c r="O454" s="354" t="s">
        <v>904</v>
      </c>
      <c r="P454" s="254" t="s">
        <v>204</v>
      </c>
      <c r="Q454" s="355">
        <v>0.378</v>
      </c>
    </row>
    <row r="455" spans="15:17" x14ac:dyDescent="0.2">
      <c r="O455" s="354" t="s">
        <v>905</v>
      </c>
      <c r="P455" s="254" t="s">
        <v>206</v>
      </c>
      <c r="Q455" s="355">
        <v>0</v>
      </c>
    </row>
    <row r="456" spans="15:17" x14ac:dyDescent="0.2">
      <c r="O456" s="354" t="s">
        <v>906</v>
      </c>
      <c r="P456" s="254" t="s">
        <v>208</v>
      </c>
      <c r="Q456" s="355">
        <v>0</v>
      </c>
    </row>
    <row r="457" spans="15:17" x14ac:dyDescent="0.2">
      <c r="O457" s="354" t="s">
        <v>907</v>
      </c>
      <c r="P457" s="254" t="s">
        <v>562</v>
      </c>
      <c r="Q457" s="355">
        <v>0</v>
      </c>
    </row>
    <row r="458" spans="15:17" x14ac:dyDescent="0.2">
      <c r="O458" s="354" t="s">
        <v>908</v>
      </c>
      <c r="P458" s="254" t="s">
        <v>909</v>
      </c>
      <c r="Q458" s="355">
        <v>0</v>
      </c>
    </row>
    <row r="459" spans="15:17" x14ac:dyDescent="0.2">
      <c r="O459" s="354" t="s">
        <v>910</v>
      </c>
      <c r="P459" s="254" t="s">
        <v>911</v>
      </c>
      <c r="Q459" s="355">
        <v>0.36599999999999999</v>
      </c>
    </row>
    <row r="460" spans="15:17" x14ac:dyDescent="0.2">
      <c r="O460" s="354" t="s">
        <v>912</v>
      </c>
      <c r="P460" s="254" t="s">
        <v>913</v>
      </c>
      <c r="Q460" s="355">
        <v>0</v>
      </c>
    </row>
    <row r="461" spans="15:17" x14ac:dyDescent="0.2">
      <c r="O461" s="354" t="s">
        <v>914</v>
      </c>
      <c r="P461" s="254" t="s">
        <v>915</v>
      </c>
      <c r="Q461" s="355">
        <v>0</v>
      </c>
    </row>
    <row r="462" spans="15:17" x14ac:dyDescent="0.2">
      <c r="O462" s="354" t="s">
        <v>916</v>
      </c>
      <c r="P462" s="254" t="s">
        <v>917</v>
      </c>
      <c r="Q462" s="355">
        <v>0.49799999999999994</v>
      </c>
    </row>
    <row r="463" spans="15:17" x14ac:dyDescent="0.2">
      <c r="O463" s="354" t="s">
        <v>918</v>
      </c>
      <c r="P463" s="254" t="s">
        <v>244</v>
      </c>
      <c r="Q463" s="355">
        <v>0</v>
      </c>
    </row>
    <row r="464" spans="15:17" x14ac:dyDescent="0.2">
      <c r="O464" s="354" t="s">
        <v>919</v>
      </c>
      <c r="P464" s="254" t="s">
        <v>246</v>
      </c>
      <c r="Q464" s="355">
        <v>0</v>
      </c>
    </row>
    <row r="465" spans="15:17" x14ac:dyDescent="0.2">
      <c r="O465" s="354" t="s">
        <v>920</v>
      </c>
      <c r="P465" s="254" t="s">
        <v>248</v>
      </c>
      <c r="Q465" s="355">
        <v>0.2</v>
      </c>
    </row>
    <row r="466" spans="15:17" x14ac:dyDescent="0.2">
      <c r="O466" s="354" t="s">
        <v>921</v>
      </c>
      <c r="P466" s="254" t="s">
        <v>250</v>
      </c>
      <c r="Q466" s="355">
        <v>0.495</v>
      </c>
    </row>
    <row r="467" spans="15:17" x14ac:dyDescent="0.2">
      <c r="O467" s="354" t="s">
        <v>922</v>
      </c>
      <c r="P467" s="254" t="s">
        <v>254</v>
      </c>
      <c r="Q467" s="355">
        <v>0</v>
      </c>
    </row>
    <row r="468" spans="15:17" x14ac:dyDescent="0.2">
      <c r="O468" s="354" t="s">
        <v>923</v>
      </c>
      <c r="P468" s="254" t="s">
        <v>256</v>
      </c>
      <c r="Q468" s="355">
        <v>0.2</v>
      </c>
    </row>
    <row r="469" spans="15:17" x14ac:dyDescent="0.2">
      <c r="O469" s="354" t="s">
        <v>924</v>
      </c>
      <c r="P469" s="254" t="s">
        <v>258</v>
      </c>
      <c r="Q469" s="355">
        <v>0.47600000000000003</v>
      </c>
    </row>
    <row r="470" spans="15:17" x14ac:dyDescent="0.2">
      <c r="O470" s="354" t="s">
        <v>925</v>
      </c>
      <c r="P470" s="254" t="s">
        <v>263</v>
      </c>
      <c r="Q470" s="355">
        <v>0</v>
      </c>
    </row>
    <row r="471" spans="15:17" x14ac:dyDescent="0.2">
      <c r="O471" s="354" t="s">
        <v>926</v>
      </c>
      <c r="P471" s="254" t="s">
        <v>265</v>
      </c>
      <c r="Q471" s="355">
        <v>0.378</v>
      </c>
    </row>
    <row r="472" spans="15:17" x14ac:dyDescent="0.2">
      <c r="O472" s="354" t="s">
        <v>927</v>
      </c>
      <c r="P472" s="254" t="s">
        <v>267</v>
      </c>
      <c r="Q472" s="355">
        <v>0</v>
      </c>
    </row>
    <row r="473" spans="15:17" x14ac:dyDescent="0.2">
      <c r="O473" s="354" t="s">
        <v>928</v>
      </c>
      <c r="P473" s="254" t="s">
        <v>270</v>
      </c>
      <c r="Q473" s="355">
        <v>0</v>
      </c>
    </row>
    <row r="474" spans="15:17" x14ac:dyDescent="0.2">
      <c r="O474" s="354" t="s">
        <v>929</v>
      </c>
      <c r="P474" s="254" t="s">
        <v>272</v>
      </c>
      <c r="Q474" s="355">
        <v>0</v>
      </c>
    </row>
    <row r="475" spans="15:17" x14ac:dyDescent="0.2">
      <c r="O475" s="354" t="s">
        <v>930</v>
      </c>
      <c r="P475" s="254" t="s">
        <v>274</v>
      </c>
      <c r="Q475" s="355">
        <v>0</v>
      </c>
    </row>
    <row r="476" spans="15:17" x14ac:dyDescent="0.2">
      <c r="O476" s="354" t="s">
        <v>931</v>
      </c>
      <c r="P476" s="254" t="s">
        <v>276</v>
      </c>
      <c r="Q476" s="355">
        <v>0</v>
      </c>
    </row>
    <row r="477" spans="15:17" x14ac:dyDescent="0.2">
      <c r="O477" s="354" t="s">
        <v>932</v>
      </c>
      <c r="P477" s="254" t="s">
        <v>278</v>
      </c>
      <c r="Q477" s="355">
        <v>0.1</v>
      </c>
    </row>
    <row r="478" spans="15:17" x14ac:dyDescent="0.2">
      <c r="O478" s="354" t="s">
        <v>933</v>
      </c>
      <c r="P478" s="254" t="s">
        <v>564</v>
      </c>
      <c r="Q478" s="355">
        <v>0.3</v>
      </c>
    </row>
    <row r="479" spans="15:17" x14ac:dyDescent="0.2">
      <c r="O479" s="354" t="s">
        <v>934</v>
      </c>
      <c r="P479" s="254" t="s">
        <v>565</v>
      </c>
      <c r="Q479" s="355">
        <v>0.4</v>
      </c>
    </row>
    <row r="480" spans="15:17" x14ac:dyDescent="0.2">
      <c r="O480" s="354" t="s">
        <v>935</v>
      </c>
      <c r="P480" s="254" t="s">
        <v>936</v>
      </c>
      <c r="Q480" s="355">
        <v>0.58399999999999996</v>
      </c>
    </row>
    <row r="481" spans="15:17" x14ac:dyDescent="0.2">
      <c r="O481" s="354" t="s">
        <v>937</v>
      </c>
      <c r="P481" s="254" t="s">
        <v>284</v>
      </c>
      <c r="Q481" s="355">
        <v>0</v>
      </c>
    </row>
    <row r="482" spans="15:17" x14ac:dyDescent="0.2">
      <c r="O482" s="354" t="s">
        <v>938</v>
      </c>
      <c r="P482" s="254" t="s">
        <v>286</v>
      </c>
      <c r="Q482" s="355">
        <v>0.503</v>
      </c>
    </row>
    <row r="483" spans="15:17" x14ac:dyDescent="0.2">
      <c r="O483" s="354" t="s">
        <v>939</v>
      </c>
      <c r="P483" s="254" t="s">
        <v>290</v>
      </c>
      <c r="Q483" s="355">
        <v>0</v>
      </c>
    </row>
    <row r="484" spans="15:17" x14ac:dyDescent="0.2">
      <c r="O484" s="354" t="s">
        <v>940</v>
      </c>
      <c r="P484" s="254" t="s">
        <v>292</v>
      </c>
      <c r="Q484" s="355">
        <v>0</v>
      </c>
    </row>
    <row r="485" spans="15:17" x14ac:dyDescent="0.2">
      <c r="O485" s="354" t="s">
        <v>941</v>
      </c>
      <c r="P485" s="254" t="s">
        <v>294</v>
      </c>
      <c r="Q485" s="355">
        <v>0.2</v>
      </c>
    </row>
    <row r="486" spans="15:17" x14ac:dyDescent="0.2">
      <c r="O486" s="354" t="s">
        <v>942</v>
      </c>
      <c r="P486" s="254" t="s">
        <v>296</v>
      </c>
      <c r="Q486" s="355">
        <v>0.22</v>
      </c>
    </row>
    <row r="487" spans="15:17" x14ac:dyDescent="0.2">
      <c r="O487" s="354" t="s">
        <v>943</v>
      </c>
      <c r="P487" s="254" t="s">
        <v>298</v>
      </c>
      <c r="Q487" s="355">
        <v>0.3</v>
      </c>
    </row>
    <row r="488" spans="15:17" x14ac:dyDescent="0.2">
      <c r="O488" s="354" t="s">
        <v>944</v>
      </c>
      <c r="P488" s="254" t="s">
        <v>300</v>
      </c>
      <c r="Q488" s="355">
        <v>0.34899999999999998</v>
      </c>
    </row>
    <row r="489" spans="15:17" x14ac:dyDescent="0.2">
      <c r="O489" s="354" t="s">
        <v>945</v>
      </c>
      <c r="P489" s="254" t="s">
        <v>302</v>
      </c>
      <c r="Q489" s="355">
        <v>0.37</v>
      </c>
    </row>
    <row r="490" spans="15:17" x14ac:dyDescent="0.2">
      <c r="O490" s="354" t="s">
        <v>946</v>
      </c>
      <c r="P490" s="254" t="s">
        <v>947</v>
      </c>
      <c r="Q490" s="355">
        <v>0.4</v>
      </c>
    </row>
    <row r="491" spans="15:17" x14ac:dyDescent="0.2">
      <c r="O491" s="354" t="s">
        <v>948</v>
      </c>
      <c r="P491" s="254" t="s">
        <v>949</v>
      </c>
      <c r="Q491" s="355">
        <v>0.36699999999999999</v>
      </c>
    </row>
    <row r="492" spans="15:17" x14ac:dyDescent="0.2">
      <c r="O492" s="354" t="s">
        <v>950</v>
      </c>
      <c r="P492" s="254" t="s">
        <v>951</v>
      </c>
      <c r="Q492" s="355">
        <v>0</v>
      </c>
    </row>
    <row r="493" spans="15:17" x14ac:dyDescent="0.2">
      <c r="O493" s="354" t="s">
        <v>952</v>
      </c>
      <c r="P493" s="254" t="s">
        <v>953</v>
      </c>
      <c r="Q493" s="355">
        <v>0.41399999999999998</v>
      </c>
    </row>
    <row r="494" spans="15:17" x14ac:dyDescent="0.2">
      <c r="O494" s="354" t="s">
        <v>954</v>
      </c>
      <c r="P494" s="254" t="s">
        <v>570</v>
      </c>
      <c r="Q494" s="355">
        <v>0</v>
      </c>
    </row>
    <row r="495" spans="15:17" x14ac:dyDescent="0.2">
      <c r="O495" s="354" t="s">
        <v>955</v>
      </c>
      <c r="P495" s="254" t="s">
        <v>956</v>
      </c>
      <c r="Q495" s="355">
        <v>0.441</v>
      </c>
    </row>
    <row r="496" spans="15:17" x14ac:dyDescent="0.2">
      <c r="O496" s="354" t="s">
        <v>957</v>
      </c>
      <c r="P496" s="254" t="s">
        <v>316</v>
      </c>
      <c r="Q496" s="355">
        <v>0</v>
      </c>
    </row>
    <row r="497" spans="15:17" x14ac:dyDescent="0.2">
      <c r="O497" s="354" t="s">
        <v>958</v>
      </c>
      <c r="P497" s="254" t="s">
        <v>571</v>
      </c>
      <c r="Q497" s="355">
        <v>0</v>
      </c>
    </row>
    <row r="498" spans="15:17" x14ac:dyDescent="0.2">
      <c r="O498" s="354" t="s">
        <v>959</v>
      </c>
      <c r="P498" s="254" t="s">
        <v>572</v>
      </c>
      <c r="Q498" s="355">
        <v>0.35899999999999999</v>
      </c>
    </row>
    <row r="499" spans="15:17" x14ac:dyDescent="0.2">
      <c r="O499" s="354" t="s">
        <v>960</v>
      </c>
      <c r="P499" s="254" t="s">
        <v>573</v>
      </c>
      <c r="Q499" s="355">
        <v>0.45600000000000002</v>
      </c>
    </row>
    <row r="500" spans="15:17" x14ac:dyDescent="0.2">
      <c r="O500" s="354" t="s">
        <v>961</v>
      </c>
      <c r="P500" s="254" t="s">
        <v>322</v>
      </c>
      <c r="Q500" s="355">
        <v>0.39900000000000002</v>
      </c>
    </row>
    <row r="501" spans="15:17" x14ac:dyDescent="0.2">
      <c r="O501" s="354" t="s">
        <v>962</v>
      </c>
      <c r="P501" s="254" t="s">
        <v>324</v>
      </c>
      <c r="Q501" s="355">
        <v>0.29899999999999999</v>
      </c>
    </row>
    <row r="502" spans="15:17" x14ac:dyDescent="0.2">
      <c r="O502" s="354" t="s">
        <v>963</v>
      </c>
      <c r="P502" s="254" t="s">
        <v>326</v>
      </c>
      <c r="Q502" s="355">
        <v>0.19900000000000001</v>
      </c>
    </row>
    <row r="503" spans="15:17" x14ac:dyDescent="0.2">
      <c r="O503" s="354" t="s">
        <v>964</v>
      </c>
      <c r="P503" s="254" t="s">
        <v>328</v>
      </c>
      <c r="Q503" s="355">
        <v>0</v>
      </c>
    </row>
    <row r="504" spans="15:17" x14ac:dyDescent="0.2">
      <c r="O504" s="354" t="s">
        <v>965</v>
      </c>
      <c r="P504" s="254" t="s">
        <v>330</v>
      </c>
      <c r="Q504" s="355">
        <v>0.45</v>
      </c>
    </row>
    <row r="505" spans="15:17" x14ac:dyDescent="0.2">
      <c r="O505" s="354" t="s">
        <v>966</v>
      </c>
      <c r="P505" s="254" t="s">
        <v>332</v>
      </c>
      <c r="Q505" s="355">
        <v>0.315</v>
      </c>
    </row>
    <row r="506" spans="15:17" x14ac:dyDescent="0.2">
      <c r="O506" s="354" t="s">
        <v>967</v>
      </c>
      <c r="P506" s="254" t="s">
        <v>574</v>
      </c>
      <c r="Q506" s="355">
        <v>0.23499999999999999</v>
      </c>
    </row>
    <row r="507" spans="15:17" x14ac:dyDescent="0.2">
      <c r="O507" s="354" t="s">
        <v>968</v>
      </c>
      <c r="P507" s="254" t="s">
        <v>575</v>
      </c>
      <c r="Q507" s="355">
        <v>0.58499999999999996</v>
      </c>
    </row>
    <row r="508" spans="15:17" x14ac:dyDescent="0.2">
      <c r="O508" s="354" t="s">
        <v>969</v>
      </c>
      <c r="P508" s="254" t="s">
        <v>631</v>
      </c>
      <c r="Q508" s="355">
        <v>0</v>
      </c>
    </row>
    <row r="509" spans="15:17" x14ac:dyDescent="0.2">
      <c r="O509" s="354" t="s">
        <v>970</v>
      </c>
      <c r="P509" s="254" t="s">
        <v>632</v>
      </c>
      <c r="Q509" s="355">
        <v>0.3</v>
      </c>
    </row>
    <row r="510" spans="15:17" x14ac:dyDescent="0.2">
      <c r="O510" s="354" t="s">
        <v>971</v>
      </c>
      <c r="P510" s="254" t="s">
        <v>633</v>
      </c>
      <c r="Q510" s="355">
        <v>0.45600000000000002</v>
      </c>
    </row>
    <row r="511" spans="15:17" x14ac:dyDescent="0.2">
      <c r="O511" s="354" t="s">
        <v>972</v>
      </c>
      <c r="P511" s="254" t="s">
        <v>634</v>
      </c>
      <c r="Q511" s="355">
        <v>0.52400000000000002</v>
      </c>
    </row>
    <row r="512" spans="15:17" x14ac:dyDescent="0.2">
      <c r="O512" s="354" t="s">
        <v>973</v>
      </c>
      <c r="P512" s="254" t="s">
        <v>974</v>
      </c>
      <c r="Q512" s="355">
        <v>0</v>
      </c>
    </row>
    <row r="513" spans="15:17" x14ac:dyDescent="0.2">
      <c r="O513" s="354" t="s">
        <v>975</v>
      </c>
      <c r="P513" s="254" t="s">
        <v>976</v>
      </c>
      <c r="Q513" s="355">
        <v>0</v>
      </c>
    </row>
    <row r="514" spans="15:17" x14ac:dyDescent="0.2">
      <c r="O514" s="354" t="s">
        <v>977</v>
      </c>
      <c r="P514" s="254" t="s">
        <v>978</v>
      </c>
      <c r="Q514" s="355">
        <v>0</v>
      </c>
    </row>
    <row r="515" spans="15:17" x14ac:dyDescent="0.2">
      <c r="O515" s="354" t="s">
        <v>979</v>
      </c>
      <c r="P515" s="254" t="s">
        <v>980</v>
      </c>
      <c r="Q515" s="355">
        <v>0</v>
      </c>
    </row>
    <row r="516" spans="15:17" x14ac:dyDescent="0.2">
      <c r="O516" s="354" t="s">
        <v>981</v>
      </c>
      <c r="P516" s="254" t="s">
        <v>982</v>
      </c>
      <c r="Q516" s="355">
        <v>0</v>
      </c>
    </row>
    <row r="517" spans="15:17" x14ac:dyDescent="0.2">
      <c r="O517" s="354" t="s">
        <v>983</v>
      </c>
      <c r="P517" s="254" t="s">
        <v>984</v>
      </c>
      <c r="Q517" s="355">
        <v>0</v>
      </c>
    </row>
    <row r="518" spans="15:17" x14ac:dyDescent="0.2">
      <c r="O518" s="354" t="s">
        <v>985</v>
      </c>
      <c r="P518" s="254" t="s">
        <v>986</v>
      </c>
      <c r="Q518" s="355">
        <v>0</v>
      </c>
    </row>
    <row r="519" spans="15:17" x14ac:dyDescent="0.2">
      <c r="O519" s="354" t="s">
        <v>987</v>
      </c>
      <c r="P519" s="254" t="s">
        <v>988</v>
      </c>
      <c r="Q519" s="355">
        <v>0</v>
      </c>
    </row>
    <row r="520" spans="15:17" x14ac:dyDescent="0.2">
      <c r="O520" s="354" t="s">
        <v>989</v>
      </c>
      <c r="P520" s="254" t="s">
        <v>990</v>
      </c>
      <c r="Q520" s="355">
        <v>0.434</v>
      </c>
    </row>
    <row r="521" spans="15:17" x14ac:dyDescent="0.2">
      <c r="O521" s="354" t="s">
        <v>991</v>
      </c>
      <c r="P521" s="254" t="s">
        <v>583</v>
      </c>
      <c r="Q521" s="355">
        <v>0</v>
      </c>
    </row>
    <row r="522" spans="15:17" x14ac:dyDescent="0.2">
      <c r="O522" s="354" t="s">
        <v>992</v>
      </c>
      <c r="P522" s="254" t="s">
        <v>993</v>
      </c>
      <c r="Q522" s="355">
        <v>0.44700000000000001</v>
      </c>
    </row>
    <row r="523" spans="15:17" x14ac:dyDescent="0.2">
      <c r="O523" s="354" t="s">
        <v>994</v>
      </c>
      <c r="P523" s="254" t="s">
        <v>358</v>
      </c>
      <c r="Q523" s="355">
        <v>0</v>
      </c>
    </row>
    <row r="524" spans="15:17" x14ac:dyDescent="0.2">
      <c r="O524" s="354" t="s">
        <v>995</v>
      </c>
      <c r="P524" s="254" t="s">
        <v>586</v>
      </c>
      <c r="Q524" s="355">
        <v>0.41499999999999998</v>
      </c>
    </row>
    <row r="525" spans="15:17" x14ac:dyDescent="0.2">
      <c r="O525" s="354" t="s">
        <v>996</v>
      </c>
      <c r="P525" s="254" t="s">
        <v>362</v>
      </c>
      <c r="Q525" s="355">
        <v>0</v>
      </c>
    </row>
    <row r="526" spans="15:17" x14ac:dyDescent="0.2">
      <c r="O526" s="354" t="s">
        <v>997</v>
      </c>
      <c r="P526" s="254" t="s">
        <v>364</v>
      </c>
      <c r="Q526" s="355">
        <v>0.44499999999999995</v>
      </c>
    </row>
    <row r="527" spans="15:17" x14ac:dyDescent="0.2">
      <c r="O527" s="354" t="s">
        <v>998</v>
      </c>
      <c r="P527" s="254" t="s">
        <v>587</v>
      </c>
      <c r="Q527" s="355">
        <v>0</v>
      </c>
    </row>
    <row r="528" spans="15:17" x14ac:dyDescent="0.2">
      <c r="O528" s="354" t="s">
        <v>999</v>
      </c>
      <c r="P528" s="254" t="s">
        <v>1000</v>
      </c>
      <c r="Q528" s="355">
        <v>0.47899999999999998</v>
      </c>
    </row>
    <row r="529" spans="15:17" x14ac:dyDescent="0.2">
      <c r="O529" s="354" t="s">
        <v>1001</v>
      </c>
      <c r="P529" s="254" t="s">
        <v>1002</v>
      </c>
      <c r="Q529" s="355">
        <v>0.47300000000000003</v>
      </c>
    </row>
    <row r="530" spans="15:17" x14ac:dyDescent="0.2">
      <c r="O530" s="354" t="s">
        <v>1003</v>
      </c>
      <c r="P530" s="254" t="s">
        <v>1004</v>
      </c>
      <c r="Q530" s="355">
        <v>0</v>
      </c>
    </row>
    <row r="531" spans="15:17" x14ac:dyDescent="0.2">
      <c r="O531" s="354" t="s">
        <v>1005</v>
      </c>
      <c r="P531" s="254" t="s">
        <v>1006</v>
      </c>
      <c r="Q531" s="355">
        <v>0.45400000000000001</v>
      </c>
    </row>
    <row r="532" spans="15:17" x14ac:dyDescent="0.2">
      <c r="O532" s="354" t="s">
        <v>1007</v>
      </c>
      <c r="P532" s="254" t="s">
        <v>372</v>
      </c>
      <c r="Q532" s="355">
        <v>0</v>
      </c>
    </row>
    <row r="533" spans="15:17" x14ac:dyDescent="0.2">
      <c r="O533" s="354" t="s">
        <v>1008</v>
      </c>
      <c r="P533" s="254" t="s">
        <v>1009</v>
      </c>
      <c r="Q533" s="355">
        <v>0.61399999999999999</v>
      </c>
    </row>
    <row r="534" spans="15:17" x14ac:dyDescent="0.2">
      <c r="O534" s="354" t="s">
        <v>1010</v>
      </c>
      <c r="P534" s="254" t="s">
        <v>593</v>
      </c>
      <c r="Q534" s="355">
        <v>0</v>
      </c>
    </row>
    <row r="535" spans="15:17" x14ac:dyDescent="0.2">
      <c r="O535" s="354" t="s">
        <v>1011</v>
      </c>
      <c r="P535" s="254" t="s">
        <v>594</v>
      </c>
      <c r="Q535" s="355">
        <v>0.45899999999999996</v>
      </c>
    </row>
    <row r="536" spans="15:17" x14ac:dyDescent="0.2">
      <c r="O536" s="354" t="s">
        <v>1012</v>
      </c>
      <c r="P536" s="254" t="s">
        <v>390</v>
      </c>
      <c r="Q536" s="355">
        <v>0</v>
      </c>
    </row>
    <row r="537" spans="15:17" x14ac:dyDescent="0.2">
      <c r="O537" s="354" t="s">
        <v>1013</v>
      </c>
      <c r="P537" s="254" t="s">
        <v>392</v>
      </c>
      <c r="Q537" s="355">
        <v>0.19400000000000001</v>
      </c>
    </row>
    <row r="538" spans="15:17" x14ac:dyDescent="0.2">
      <c r="O538" s="354" t="s">
        <v>1014</v>
      </c>
      <c r="P538" s="254" t="s">
        <v>595</v>
      </c>
      <c r="Q538" s="355">
        <v>0.26699999999999996</v>
      </c>
    </row>
    <row r="539" spans="15:17" x14ac:dyDescent="0.2">
      <c r="O539" s="354" t="s">
        <v>1015</v>
      </c>
      <c r="P539" s="254" t="s">
        <v>1016</v>
      </c>
      <c r="Q539" s="355">
        <v>0.29300000000000004</v>
      </c>
    </row>
    <row r="540" spans="15:17" x14ac:dyDescent="0.2">
      <c r="O540" s="354" t="s">
        <v>1017</v>
      </c>
      <c r="P540" s="254" t="s">
        <v>1018</v>
      </c>
      <c r="Q540" s="355">
        <v>0.32600000000000001</v>
      </c>
    </row>
    <row r="541" spans="15:17" x14ac:dyDescent="0.2">
      <c r="O541" s="354" t="s">
        <v>1019</v>
      </c>
      <c r="P541" s="254" t="s">
        <v>1020</v>
      </c>
      <c r="Q541" s="355">
        <v>0.46099999999999997</v>
      </c>
    </row>
    <row r="542" spans="15:17" x14ac:dyDescent="0.2">
      <c r="O542" s="354" t="s">
        <v>1021</v>
      </c>
      <c r="P542" s="254" t="s">
        <v>1022</v>
      </c>
      <c r="Q542" s="355">
        <v>0</v>
      </c>
    </row>
    <row r="543" spans="15:17" x14ac:dyDescent="0.2">
      <c r="O543" s="354" t="s">
        <v>1023</v>
      </c>
      <c r="P543" s="254" t="s">
        <v>1024</v>
      </c>
      <c r="Q543" s="355">
        <v>0.42000000000000004</v>
      </c>
    </row>
    <row r="544" spans="15:17" x14ac:dyDescent="0.2">
      <c r="O544" s="354" t="s">
        <v>1025</v>
      </c>
      <c r="P544" s="254" t="s">
        <v>635</v>
      </c>
      <c r="Q544" s="355">
        <v>0</v>
      </c>
    </row>
    <row r="545" spans="15:17" x14ac:dyDescent="0.2">
      <c r="O545" s="354" t="s">
        <v>1026</v>
      </c>
      <c r="P545" s="254" t="s">
        <v>636</v>
      </c>
      <c r="Q545" s="355">
        <v>0.29899999999999999</v>
      </c>
    </row>
    <row r="546" spans="15:17" x14ac:dyDescent="0.2">
      <c r="O546" s="354" t="s">
        <v>1027</v>
      </c>
      <c r="P546" s="254" t="s">
        <v>637</v>
      </c>
      <c r="Q546" s="355">
        <v>0.441</v>
      </c>
    </row>
    <row r="547" spans="15:17" x14ac:dyDescent="0.2">
      <c r="O547" s="354" t="s">
        <v>1028</v>
      </c>
      <c r="P547" s="254" t="s">
        <v>402</v>
      </c>
      <c r="Q547" s="355">
        <v>0</v>
      </c>
    </row>
    <row r="548" spans="15:17" x14ac:dyDescent="0.2">
      <c r="O548" s="354" t="s">
        <v>1029</v>
      </c>
      <c r="P548" s="254" t="s">
        <v>404</v>
      </c>
      <c r="Q548" s="355">
        <v>0</v>
      </c>
    </row>
    <row r="549" spans="15:17" x14ac:dyDescent="0.2">
      <c r="O549" s="354" t="s">
        <v>1030</v>
      </c>
      <c r="P549" s="254" t="s">
        <v>406</v>
      </c>
      <c r="Q549" s="355">
        <v>0</v>
      </c>
    </row>
    <row r="550" spans="15:17" x14ac:dyDescent="0.2">
      <c r="O550" s="354" t="s">
        <v>1031</v>
      </c>
      <c r="P550" s="254" t="s">
        <v>408</v>
      </c>
      <c r="Q550" s="355">
        <v>0</v>
      </c>
    </row>
    <row r="551" spans="15:17" x14ac:dyDescent="0.2">
      <c r="O551" s="354" t="s">
        <v>1032</v>
      </c>
      <c r="P551" s="254" t="s">
        <v>410</v>
      </c>
      <c r="Q551" s="355">
        <v>0</v>
      </c>
    </row>
    <row r="552" spans="15:17" x14ac:dyDescent="0.2">
      <c r="O552" s="354" t="s">
        <v>1033</v>
      </c>
      <c r="P552" s="254" t="s">
        <v>412</v>
      </c>
      <c r="Q552" s="355">
        <v>0</v>
      </c>
    </row>
    <row r="553" spans="15:17" x14ac:dyDescent="0.2">
      <c r="O553" s="354" t="s">
        <v>1034</v>
      </c>
      <c r="P553" s="254" t="s">
        <v>601</v>
      </c>
      <c r="Q553" s="355">
        <v>0</v>
      </c>
    </row>
    <row r="554" spans="15:17" x14ac:dyDescent="0.2">
      <c r="O554" s="354" t="s">
        <v>1035</v>
      </c>
      <c r="P554" s="254" t="s">
        <v>602</v>
      </c>
      <c r="Q554" s="355">
        <v>0</v>
      </c>
    </row>
    <row r="555" spans="15:17" x14ac:dyDescent="0.2">
      <c r="O555" s="354" t="s">
        <v>1036</v>
      </c>
      <c r="P555" s="254" t="s">
        <v>603</v>
      </c>
      <c r="Q555" s="355">
        <v>0</v>
      </c>
    </row>
    <row r="556" spans="15:17" x14ac:dyDescent="0.2">
      <c r="O556" s="354" t="s">
        <v>1037</v>
      </c>
      <c r="P556" s="254" t="s">
        <v>1038</v>
      </c>
      <c r="Q556" s="355">
        <v>0</v>
      </c>
    </row>
    <row r="557" spans="15:17" x14ac:dyDescent="0.2">
      <c r="O557" s="354" t="s">
        <v>1039</v>
      </c>
      <c r="P557" s="254" t="s">
        <v>1040</v>
      </c>
      <c r="Q557" s="355">
        <v>0</v>
      </c>
    </row>
    <row r="558" spans="15:17" x14ac:dyDescent="0.2">
      <c r="O558" s="354" t="s">
        <v>1041</v>
      </c>
      <c r="P558" s="254" t="s">
        <v>1042</v>
      </c>
      <c r="Q558" s="355">
        <v>0.39</v>
      </c>
    </row>
    <row r="559" spans="15:17" x14ac:dyDescent="0.2">
      <c r="O559" s="354" t="s">
        <v>1043</v>
      </c>
      <c r="P559" s="254" t="s">
        <v>418</v>
      </c>
      <c r="Q559" s="355">
        <v>0</v>
      </c>
    </row>
    <row r="560" spans="15:17" x14ac:dyDescent="0.2">
      <c r="O560" s="354" t="s">
        <v>1044</v>
      </c>
      <c r="P560" s="254" t="s">
        <v>420</v>
      </c>
      <c r="Q560" s="355">
        <v>0</v>
      </c>
    </row>
    <row r="561" spans="15:17" x14ac:dyDescent="0.2">
      <c r="O561" s="354" t="s">
        <v>1045</v>
      </c>
      <c r="P561" s="254" t="s">
        <v>605</v>
      </c>
      <c r="Q561" s="355">
        <v>0.1</v>
      </c>
    </row>
    <row r="562" spans="15:17" x14ac:dyDescent="0.2">
      <c r="O562" s="354" t="s">
        <v>1046</v>
      </c>
      <c r="P562" s="254" t="s">
        <v>606</v>
      </c>
      <c r="Q562" s="355">
        <v>0.25</v>
      </c>
    </row>
    <row r="563" spans="15:17" x14ac:dyDescent="0.2">
      <c r="O563" s="354" t="s">
        <v>1047</v>
      </c>
      <c r="P563" s="254" t="s">
        <v>1048</v>
      </c>
      <c r="Q563" s="355">
        <v>0</v>
      </c>
    </row>
    <row r="564" spans="15:17" x14ac:dyDescent="0.2">
      <c r="O564" s="354" t="s">
        <v>1049</v>
      </c>
      <c r="P564" s="254" t="s">
        <v>1050</v>
      </c>
      <c r="Q564" s="355">
        <v>0.62</v>
      </c>
    </row>
    <row r="565" spans="15:17" x14ac:dyDescent="0.2">
      <c r="O565" s="354" t="s">
        <v>1051</v>
      </c>
      <c r="P565" s="254" t="s">
        <v>638</v>
      </c>
      <c r="Q565" s="355">
        <v>0</v>
      </c>
    </row>
    <row r="566" spans="15:17" x14ac:dyDescent="0.2">
      <c r="O566" s="354" t="s">
        <v>1052</v>
      </c>
      <c r="P566" s="254" t="s">
        <v>1053</v>
      </c>
      <c r="Q566" s="355">
        <v>0</v>
      </c>
    </row>
    <row r="567" spans="15:17" x14ac:dyDescent="0.2">
      <c r="O567" s="354" t="s">
        <v>1054</v>
      </c>
      <c r="P567" s="254" t="s">
        <v>1055</v>
      </c>
      <c r="Q567" s="355">
        <v>0.64700000000000002</v>
      </c>
    </row>
    <row r="568" spans="15:17" x14ac:dyDescent="0.2">
      <c r="O568" s="354" t="s">
        <v>1056</v>
      </c>
      <c r="P568" s="254" t="s">
        <v>610</v>
      </c>
      <c r="Q568" s="355">
        <v>0.43600000000000005</v>
      </c>
    </row>
    <row r="569" spans="15:17" x14ac:dyDescent="0.2">
      <c r="O569" s="354" t="s">
        <v>1057</v>
      </c>
      <c r="P569" s="254" t="s">
        <v>434</v>
      </c>
      <c r="Q569" s="355">
        <v>0</v>
      </c>
    </row>
    <row r="570" spans="15:17" x14ac:dyDescent="0.2">
      <c r="O570" s="354" t="s">
        <v>1058</v>
      </c>
      <c r="P570" s="254" t="s">
        <v>436</v>
      </c>
      <c r="Q570" s="355">
        <v>0.125</v>
      </c>
    </row>
    <row r="571" spans="15:17" x14ac:dyDescent="0.2">
      <c r="O571" s="354" t="s">
        <v>1059</v>
      </c>
      <c r="P571" s="254" t="s">
        <v>438</v>
      </c>
      <c r="Q571" s="355">
        <v>0.16899999999999998</v>
      </c>
    </row>
    <row r="572" spans="15:17" x14ac:dyDescent="0.2">
      <c r="O572" s="354" t="s">
        <v>1060</v>
      </c>
      <c r="P572" s="254" t="s">
        <v>440</v>
      </c>
      <c r="Q572" s="355">
        <v>0.25700000000000001</v>
      </c>
    </row>
    <row r="573" spans="15:17" x14ac:dyDescent="0.2">
      <c r="O573" s="354" t="s">
        <v>1061</v>
      </c>
      <c r="P573" s="254" t="s">
        <v>442</v>
      </c>
      <c r="Q573" s="355">
        <v>0.30099999999999999</v>
      </c>
    </row>
    <row r="574" spans="15:17" x14ac:dyDescent="0.2">
      <c r="O574" s="354" t="s">
        <v>1062</v>
      </c>
      <c r="P574" s="254" t="s">
        <v>1063</v>
      </c>
      <c r="Q574" s="355">
        <v>0.378</v>
      </c>
    </row>
    <row r="575" spans="15:17" x14ac:dyDescent="0.2">
      <c r="O575" s="354" t="s">
        <v>1064</v>
      </c>
      <c r="P575" s="254" t="s">
        <v>1065</v>
      </c>
      <c r="Q575" s="355">
        <v>0</v>
      </c>
    </row>
    <row r="576" spans="15:17" x14ac:dyDescent="0.2">
      <c r="O576" s="354" t="s">
        <v>1066</v>
      </c>
      <c r="P576" s="254" t="s">
        <v>1067</v>
      </c>
      <c r="Q576" s="355">
        <v>0</v>
      </c>
    </row>
    <row r="577" spans="15:17" x14ac:dyDescent="0.2">
      <c r="O577" s="354" t="s">
        <v>1068</v>
      </c>
      <c r="P577" s="254" t="s">
        <v>1069</v>
      </c>
      <c r="Q577" s="355">
        <v>0.60799999999999998</v>
      </c>
    </row>
    <row r="578" spans="15:17" x14ac:dyDescent="0.2">
      <c r="O578" s="354" t="s">
        <v>1070</v>
      </c>
      <c r="P578" s="254" t="s">
        <v>448</v>
      </c>
      <c r="Q578" s="355">
        <v>0</v>
      </c>
    </row>
    <row r="579" spans="15:17" x14ac:dyDescent="0.2">
      <c r="O579" s="354" t="s">
        <v>1071</v>
      </c>
      <c r="P579" s="254" t="s">
        <v>450</v>
      </c>
      <c r="Q579" s="355">
        <v>0.2</v>
      </c>
    </row>
    <row r="580" spans="15:17" x14ac:dyDescent="0.2">
      <c r="O580" s="354" t="s">
        <v>1072</v>
      </c>
      <c r="P580" s="254" t="s">
        <v>452</v>
      </c>
      <c r="Q580" s="355">
        <v>0</v>
      </c>
    </row>
    <row r="581" spans="15:17" x14ac:dyDescent="0.2">
      <c r="O581" s="354" t="s">
        <v>1073</v>
      </c>
      <c r="P581" s="254" t="s">
        <v>454</v>
      </c>
      <c r="Q581" s="355">
        <v>0</v>
      </c>
    </row>
    <row r="582" spans="15:17" x14ac:dyDescent="0.2">
      <c r="O582" s="354" t="s">
        <v>1074</v>
      </c>
      <c r="P582" s="254" t="s">
        <v>456</v>
      </c>
      <c r="Q582" s="355">
        <v>0.248</v>
      </c>
    </row>
    <row r="583" spans="15:17" x14ac:dyDescent="0.2">
      <c r="O583" s="354" t="s">
        <v>1075</v>
      </c>
      <c r="P583" s="254" t="s">
        <v>458</v>
      </c>
      <c r="Q583" s="355">
        <v>0</v>
      </c>
    </row>
    <row r="584" spans="15:17" x14ac:dyDescent="0.2">
      <c r="O584" s="354" t="s">
        <v>1076</v>
      </c>
      <c r="P584" s="254" t="s">
        <v>460</v>
      </c>
      <c r="Q584" s="355">
        <v>0</v>
      </c>
    </row>
    <row r="585" spans="15:17" x14ac:dyDescent="0.2">
      <c r="O585" s="354" t="s">
        <v>1077</v>
      </c>
      <c r="P585" s="254" t="s">
        <v>613</v>
      </c>
      <c r="Q585" s="355">
        <v>0</v>
      </c>
    </row>
    <row r="586" spans="15:17" x14ac:dyDescent="0.2">
      <c r="O586" s="354" t="s">
        <v>1078</v>
      </c>
      <c r="P586" s="254" t="s">
        <v>614</v>
      </c>
      <c r="Q586" s="355">
        <v>0.248</v>
      </c>
    </row>
    <row r="587" spans="15:17" x14ac:dyDescent="0.2">
      <c r="O587" s="354" t="s">
        <v>1079</v>
      </c>
      <c r="P587" s="254" t="s">
        <v>1080</v>
      </c>
      <c r="Q587" s="355">
        <v>0.161</v>
      </c>
    </row>
    <row r="588" spans="15:17" x14ac:dyDescent="0.2">
      <c r="O588" s="354" t="s">
        <v>1081</v>
      </c>
      <c r="P588" s="254" t="s">
        <v>1082</v>
      </c>
      <c r="Q588" s="355">
        <v>0.38900000000000001</v>
      </c>
    </row>
    <row r="589" spans="15:17" x14ac:dyDescent="0.2">
      <c r="O589" s="354" t="s">
        <v>1083</v>
      </c>
      <c r="P589" s="254" t="s">
        <v>616</v>
      </c>
      <c r="Q589" s="355">
        <v>0.36099999999999999</v>
      </c>
    </row>
    <row r="590" spans="15:17" x14ac:dyDescent="0.2">
      <c r="O590" s="354" t="s">
        <v>1084</v>
      </c>
      <c r="P590" s="254" t="s">
        <v>468</v>
      </c>
      <c r="Q590" s="355">
        <v>0</v>
      </c>
    </row>
    <row r="591" spans="15:17" x14ac:dyDescent="0.2">
      <c r="O591" s="354" t="s">
        <v>1085</v>
      </c>
      <c r="P591" s="254" t="s">
        <v>1086</v>
      </c>
      <c r="Q591" s="355">
        <v>0</v>
      </c>
    </row>
    <row r="592" spans="15:17" x14ac:dyDescent="0.2">
      <c r="O592" s="354" t="s">
        <v>1087</v>
      </c>
      <c r="P592" s="254" t="s">
        <v>1088</v>
      </c>
      <c r="Q592" s="355">
        <v>0.29699999999999999</v>
      </c>
    </row>
    <row r="593" spans="15:17" x14ac:dyDescent="0.2">
      <c r="O593" s="354" t="s">
        <v>1089</v>
      </c>
      <c r="P593" s="254" t="s">
        <v>1090</v>
      </c>
      <c r="Q593" s="355">
        <v>0.504</v>
      </c>
    </row>
    <row r="594" spans="15:17" x14ac:dyDescent="0.2">
      <c r="O594" s="354" t="s">
        <v>1091</v>
      </c>
      <c r="P594" s="254" t="s">
        <v>618</v>
      </c>
      <c r="Q594" s="355">
        <v>0</v>
      </c>
    </row>
    <row r="595" spans="15:17" x14ac:dyDescent="0.2">
      <c r="O595" s="354" t="s">
        <v>1092</v>
      </c>
      <c r="P595" s="254" t="s">
        <v>623</v>
      </c>
      <c r="Q595" s="355">
        <v>0.16500000000000001</v>
      </c>
    </row>
    <row r="596" spans="15:17" x14ac:dyDescent="0.2">
      <c r="O596" s="354" t="s">
        <v>1093</v>
      </c>
      <c r="P596" s="254" t="s">
        <v>624</v>
      </c>
      <c r="Q596" s="355">
        <v>0</v>
      </c>
    </row>
    <row r="597" spans="15:17" x14ac:dyDescent="0.2">
      <c r="O597" s="354" t="s">
        <v>1094</v>
      </c>
      <c r="P597" s="254" t="s">
        <v>639</v>
      </c>
      <c r="Q597" s="355">
        <v>0.72299999999999998</v>
      </c>
    </row>
    <row r="598" spans="15:17" x14ac:dyDescent="0.2">
      <c r="O598" s="354" t="s">
        <v>1095</v>
      </c>
      <c r="P598" s="254" t="s">
        <v>491</v>
      </c>
      <c r="Q598" s="355">
        <v>0</v>
      </c>
    </row>
    <row r="599" spans="15:17" x14ac:dyDescent="0.2">
      <c r="O599" s="354" t="s">
        <v>1096</v>
      </c>
      <c r="P599" s="254" t="s">
        <v>493</v>
      </c>
      <c r="Q599" s="355">
        <v>0.217</v>
      </c>
    </row>
    <row r="600" spans="15:17" x14ac:dyDescent="0.2">
      <c r="O600" s="354" t="s">
        <v>1097</v>
      </c>
      <c r="P600" s="254" t="s">
        <v>495</v>
      </c>
      <c r="Q600" s="355">
        <v>0.28200000000000003</v>
      </c>
    </row>
    <row r="601" spans="15:17" x14ac:dyDescent="0.2">
      <c r="O601" s="354" t="s">
        <v>1098</v>
      </c>
      <c r="P601" s="254" t="s">
        <v>497</v>
      </c>
      <c r="Q601" s="355">
        <v>0.30399999999999999</v>
      </c>
    </row>
    <row r="602" spans="15:17" x14ac:dyDescent="0.2">
      <c r="O602" s="354" t="s">
        <v>1099</v>
      </c>
      <c r="P602" s="254" t="s">
        <v>499</v>
      </c>
      <c r="Q602" s="355">
        <v>0.56200000000000006</v>
      </c>
    </row>
    <row r="603" spans="15:17" x14ac:dyDescent="0.2">
      <c r="O603" s="354" t="s">
        <v>1100</v>
      </c>
      <c r="P603" s="254" t="s">
        <v>640</v>
      </c>
      <c r="Q603" s="355">
        <v>0</v>
      </c>
    </row>
    <row r="604" spans="15:17" x14ac:dyDescent="0.2">
      <c r="O604" s="354" t="s">
        <v>1101</v>
      </c>
      <c r="P604" s="254" t="s">
        <v>1102</v>
      </c>
      <c r="Q604" s="355">
        <v>0.28499999999999998</v>
      </c>
    </row>
    <row r="605" spans="15:17" x14ac:dyDescent="0.2">
      <c r="O605" s="354" t="s">
        <v>1103</v>
      </c>
      <c r="P605" s="254" t="s">
        <v>1104</v>
      </c>
      <c r="Q605" s="355">
        <v>0</v>
      </c>
    </row>
    <row r="606" spans="15:17" x14ac:dyDescent="0.2">
      <c r="O606" s="354" t="s">
        <v>1105</v>
      </c>
      <c r="P606" s="254" t="s">
        <v>641</v>
      </c>
      <c r="Q606" s="355">
        <v>0</v>
      </c>
    </row>
    <row r="607" spans="15:17" x14ac:dyDescent="0.2">
      <c r="O607" s="354" t="s">
        <v>1106</v>
      </c>
      <c r="P607" s="254" t="s">
        <v>1107</v>
      </c>
      <c r="Q607" s="355">
        <v>0.35300000000000004</v>
      </c>
    </row>
    <row r="608" spans="15:17" x14ac:dyDescent="0.2">
      <c r="O608" s="354" t="s">
        <v>1108</v>
      </c>
      <c r="P608" s="254" t="s">
        <v>1109</v>
      </c>
      <c r="Q608" s="355">
        <v>0.438</v>
      </c>
    </row>
    <row r="609" spans="15:17" ht="13.5" thickBot="1" x14ac:dyDescent="0.25">
      <c r="O609" s="358" t="s">
        <v>1255</v>
      </c>
      <c r="P609" s="256" t="s">
        <v>1110</v>
      </c>
      <c r="Q609" s="357">
        <v>0.42899999999999999</v>
      </c>
    </row>
    <row r="610" spans="15:17" x14ac:dyDescent="0.2">
      <c r="O610" s="359" t="s">
        <v>1473</v>
      </c>
      <c r="P610" t="s">
        <v>1313</v>
      </c>
      <c r="Q610" s="360">
        <v>0</v>
      </c>
    </row>
    <row r="611" spans="15:17" x14ac:dyDescent="0.2">
      <c r="O611" s="359" t="s">
        <v>1474</v>
      </c>
      <c r="P611" t="s">
        <v>1314</v>
      </c>
      <c r="Q611" s="360">
        <v>0</v>
      </c>
    </row>
    <row r="612" spans="15:17" x14ac:dyDescent="0.2">
      <c r="O612" s="359" t="s">
        <v>1475</v>
      </c>
      <c r="P612" t="s">
        <v>1315</v>
      </c>
      <c r="Q612" s="360">
        <v>0</v>
      </c>
    </row>
    <row r="613" spans="15:17" x14ac:dyDescent="0.2">
      <c r="O613" s="359" t="s">
        <v>1476</v>
      </c>
      <c r="P613" t="s">
        <v>1316</v>
      </c>
      <c r="Q613" s="360">
        <v>0</v>
      </c>
    </row>
    <row r="614" spans="15:17" x14ac:dyDescent="0.2">
      <c r="O614" s="359" t="s">
        <v>1477</v>
      </c>
      <c r="P614" t="s">
        <v>1317</v>
      </c>
      <c r="Q614" s="360">
        <v>0</v>
      </c>
    </row>
    <row r="615" spans="15:17" x14ac:dyDescent="0.2">
      <c r="O615" s="359" t="s">
        <v>1478</v>
      </c>
      <c r="P615" t="s">
        <v>1318</v>
      </c>
      <c r="Q615" s="360">
        <v>0</v>
      </c>
    </row>
    <row r="616" spans="15:17" x14ac:dyDescent="0.2">
      <c r="O616" s="359" t="s">
        <v>1479</v>
      </c>
      <c r="P616" t="s">
        <v>1319</v>
      </c>
      <c r="Q616" s="360">
        <v>0</v>
      </c>
    </row>
    <row r="617" spans="15:17" x14ac:dyDescent="0.2">
      <c r="O617" s="359" t="s">
        <v>1480</v>
      </c>
      <c r="P617" t="s">
        <v>1320</v>
      </c>
      <c r="Q617" s="360">
        <v>0</v>
      </c>
    </row>
    <row r="618" spans="15:17" x14ac:dyDescent="0.2">
      <c r="O618" s="359" t="s">
        <v>1481</v>
      </c>
      <c r="P618" t="s">
        <v>1321</v>
      </c>
      <c r="Q618" s="360">
        <v>0</v>
      </c>
    </row>
    <row r="619" spans="15:17" x14ac:dyDescent="0.2">
      <c r="O619" s="359" t="s">
        <v>1482</v>
      </c>
      <c r="P619" t="s">
        <v>1322</v>
      </c>
      <c r="Q619" s="360">
        <v>0.41899999999999998</v>
      </c>
    </row>
    <row r="620" spans="15:17" x14ac:dyDescent="0.2">
      <c r="O620" s="359" t="s">
        <v>1680</v>
      </c>
      <c r="P620" t="s">
        <v>1678</v>
      </c>
      <c r="Q620" s="360">
        <v>0</v>
      </c>
    </row>
    <row r="621" spans="15:17" x14ac:dyDescent="0.2">
      <c r="O621" s="359" t="s">
        <v>1679</v>
      </c>
      <c r="P621" t="s">
        <v>1681</v>
      </c>
      <c r="Q621" s="360">
        <v>0.52100000000000002</v>
      </c>
    </row>
    <row r="622" spans="15:17" x14ac:dyDescent="0.2">
      <c r="O622" s="364" t="s">
        <v>1423</v>
      </c>
      <c r="P622" s="254" t="s">
        <v>1259</v>
      </c>
      <c r="Q622" s="355">
        <v>0</v>
      </c>
    </row>
    <row r="623" spans="15:17" x14ac:dyDescent="0.2">
      <c r="O623" s="359" t="s">
        <v>1576</v>
      </c>
      <c r="P623" t="s">
        <v>1260</v>
      </c>
      <c r="Q623" s="360">
        <v>0.29199999999999998</v>
      </c>
    </row>
    <row r="624" spans="15:17" x14ac:dyDescent="0.2">
      <c r="O624" s="359" t="s">
        <v>1424</v>
      </c>
      <c r="P624" t="s">
        <v>1261</v>
      </c>
      <c r="Q624" s="360">
        <v>0.313</v>
      </c>
    </row>
    <row r="625" spans="15:17" x14ac:dyDescent="0.2">
      <c r="O625" s="359" t="s">
        <v>1425</v>
      </c>
      <c r="P625" t="s">
        <v>1262</v>
      </c>
      <c r="Q625" s="360">
        <v>0.25</v>
      </c>
    </row>
    <row r="626" spans="15:17" x14ac:dyDescent="0.2">
      <c r="O626" s="359" t="s">
        <v>1426</v>
      </c>
      <c r="P626" t="s">
        <v>1263</v>
      </c>
      <c r="Q626" s="360">
        <v>0.38600000000000001</v>
      </c>
    </row>
    <row r="627" spans="15:17" x14ac:dyDescent="0.2">
      <c r="O627" s="359" t="s">
        <v>1427</v>
      </c>
      <c r="P627" t="s">
        <v>1264</v>
      </c>
      <c r="Q627" s="360">
        <v>0.36599999999999999</v>
      </c>
    </row>
    <row r="628" spans="15:17" x14ac:dyDescent="0.2">
      <c r="O628" s="359" t="s">
        <v>1428</v>
      </c>
      <c r="P628" t="s">
        <v>1265</v>
      </c>
      <c r="Q628" s="360">
        <v>0.39200000000000002</v>
      </c>
    </row>
    <row r="629" spans="15:17" x14ac:dyDescent="0.2">
      <c r="O629" s="359" t="s">
        <v>1429</v>
      </c>
      <c r="P629" t="s">
        <v>1266</v>
      </c>
      <c r="Q629" s="360">
        <v>0</v>
      </c>
    </row>
    <row r="630" spans="15:17" x14ac:dyDescent="0.2">
      <c r="O630" s="359" t="s">
        <v>1430</v>
      </c>
      <c r="P630" t="s">
        <v>1267</v>
      </c>
      <c r="Q630" s="360">
        <v>0</v>
      </c>
    </row>
    <row r="631" spans="15:17" x14ac:dyDescent="0.2">
      <c r="O631" s="359" t="s">
        <v>1431</v>
      </c>
      <c r="P631" t="s">
        <v>1268</v>
      </c>
      <c r="Q631" s="360">
        <v>0.2</v>
      </c>
    </row>
    <row r="632" spans="15:17" x14ac:dyDescent="0.2">
      <c r="O632" s="359" t="s">
        <v>1432</v>
      </c>
      <c r="P632" t="s">
        <v>1269</v>
      </c>
      <c r="Q632" s="360">
        <v>0.60799999999999998</v>
      </c>
    </row>
    <row r="633" spans="15:17" x14ac:dyDescent="0.2">
      <c r="O633" s="359" t="s">
        <v>1702</v>
      </c>
      <c r="P633" t="s">
        <v>1270</v>
      </c>
      <c r="Q633" s="360">
        <v>0</v>
      </c>
    </row>
    <row r="634" spans="15:17" x14ac:dyDescent="0.2">
      <c r="O634" s="359" t="s">
        <v>1433</v>
      </c>
      <c r="P634" t="s">
        <v>1271</v>
      </c>
      <c r="Q634" s="360">
        <v>0</v>
      </c>
    </row>
    <row r="635" spans="15:17" x14ac:dyDescent="0.2">
      <c r="O635" s="359" t="s">
        <v>1434</v>
      </c>
      <c r="P635" t="s">
        <v>1272</v>
      </c>
      <c r="Q635" s="360">
        <v>0.19900000000000001</v>
      </c>
    </row>
    <row r="636" spans="15:17" x14ac:dyDescent="0.2">
      <c r="O636" s="359" t="s">
        <v>1671</v>
      </c>
      <c r="P636" t="s">
        <v>1273</v>
      </c>
      <c r="Q636" s="360">
        <v>0.72900000000000009</v>
      </c>
    </row>
    <row r="637" spans="15:17" x14ac:dyDescent="0.2">
      <c r="O637" s="359" t="s">
        <v>1703</v>
      </c>
      <c r="P637" t="s">
        <v>1705</v>
      </c>
      <c r="Q637" s="360">
        <v>0.25</v>
      </c>
    </row>
    <row r="638" spans="15:17" x14ac:dyDescent="0.2">
      <c r="O638" s="359" t="s">
        <v>1704</v>
      </c>
      <c r="P638" t="s">
        <v>1706</v>
      </c>
      <c r="Q638" s="360">
        <v>0.42899999999999999</v>
      </c>
    </row>
    <row r="639" spans="15:17" x14ac:dyDescent="0.2">
      <c r="O639" s="359" t="s">
        <v>1672</v>
      </c>
      <c r="P639" t="s">
        <v>1673</v>
      </c>
      <c r="Q639" s="360">
        <v>0.377</v>
      </c>
    </row>
    <row r="640" spans="15:17" x14ac:dyDescent="0.2">
      <c r="O640" s="359" t="s">
        <v>1435</v>
      </c>
      <c r="P640" t="s">
        <v>1274</v>
      </c>
      <c r="Q640" s="360">
        <v>0</v>
      </c>
    </row>
    <row r="641" spans="15:17" x14ac:dyDescent="0.2">
      <c r="O641" s="359" t="s">
        <v>1436</v>
      </c>
      <c r="P641" t="s">
        <v>1275</v>
      </c>
      <c r="Q641" s="360">
        <v>0</v>
      </c>
    </row>
    <row r="642" spans="15:17" x14ac:dyDescent="0.2">
      <c r="O642" s="359" t="s">
        <v>1437</v>
      </c>
      <c r="P642" t="s">
        <v>1276</v>
      </c>
      <c r="Q642" s="360">
        <v>0</v>
      </c>
    </row>
    <row r="643" spans="15:17" x14ac:dyDescent="0.2">
      <c r="O643" s="359" t="s">
        <v>1438</v>
      </c>
      <c r="P643" t="s">
        <v>1277</v>
      </c>
      <c r="Q643" s="360">
        <v>0</v>
      </c>
    </row>
    <row r="644" spans="15:17" x14ac:dyDescent="0.2">
      <c r="O644" s="359" t="s">
        <v>1439</v>
      </c>
      <c r="P644" t="s">
        <v>1278</v>
      </c>
      <c r="Q644" s="360">
        <v>0.4</v>
      </c>
    </row>
    <row r="645" spans="15:17" x14ac:dyDescent="0.2">
      <c r="O645" s="359" t="s">
        <v>1440</v>
      </c>
      <c r="P645" t="s">
        <v>1279</v>
      </c>
      <c r="Q645" s="360">
        <v>0.4</v>
      </c>
    </row>
    <row r="646" spans="15:17" x14ac:dyDescent="0.2">
      <c r="O646" s="359" t="s">
        <v>1441</v>
      </c>
      <c r="P646" t="s">
        <v>1280</v>
      </c>
      <c r="Q646" s="360">
        <v>0.3</v>
      </c>
    </row>
    <row r="647" spans="15:17" x14ac:dyDescent="0.2">
      <c r="O647" s="359" t="s">
        <v>1442</v>
      </c>
      <c r="P647" t="s">
        <v>1281</v>
      </c>
      <c r="Q647" s="360">
        <v>0</v>
      </c>
    </row>
    <row r="648" spans="15:17" x14ac:dyDescent="0.2">
      <c r="O648" s="359" t="s">
        <v>1443</v>
      </c>
      <c r="P648" t="s">
        <v>1282</v>
      </c>
      <c r="Q648" s="360">
        <v>0</v>
      </c>
    </row>
    <row r="649" spans="15:17" x14ac:dyDescent="0.2">
      <c r="O649" s="359" t="s">
        <v>1444</v>
      </c>
      <c r="P649" t="s">
        <v>1283</v>
      </c>
      <c r="Q649" s="360">
        <v>0</v>
      </c>
    </row>
    <row r="650" spans="15:17" x14ac:dyDescent="0.2">
      <c r="O650" s="359" t="s">
        <v>1445</v>
      </c>
      <c r="P650" t="s">
        <v>1284</v>
      </c>
      <c r="Q650" s="360">
        <v>0.70499999999999996</v>
      </c>
    </row>
    <row r="651" spans="15:17" x14ac:dyDescent="0.2">
      <c r="O651" s="359" t="s">
        <v>1446</v>
      </c>
      <c r="P651" t="s">
        <v>1285</v>
      </c>
      <c r="Q651" s="360">
        <v>0</v>
      </c>
    </row>
    <row r="652" spans="15:17" x14ac:dyDescent="0.2">
      <c r="O652" s="359" t="s">
        <v>1447</v>
      </c>
      <c r="P652" t="s">
        <v>1286</v>
      </c>
      <c r="Q652" s="360">
        <v>0.98699999999999999</v>
      </c>
    </row>
    <row r="653" spans="15:17" x14ac:dyDescent="0.2">
      <c r="O653" s="359" t="s">
        <v>1448</v>
      </c>
      <c r="P653" t="s">
        <v>1287</v>
      </c>
      <c r="Q653" s="360">
        <v>0</v>
      </c>
    </row>
    <row r="654" spans="15:17" x14ac:dyDescent="0.2">
      <c r="O654" s="359" t="s">
        <v>1449</v>
      </c>
      <c r="P654" t="s">
        <v>1288</v>
      </c>
      <c r="Q654" s="360">
        <v>0</v>
      </c>
    </row>
    <row r="655" spans="15:17" x14ac:dyDescent="0.2">
      <c r="O655" s="359" t="s">
        <v>1450</v>
      </c>
      <c r="P655" t="s">
        <v>1289</v>
      </c>
      <c r="Q655" s="360">
        <v>0.3</v>
      </c>
    </row>
    <row r="656" spans="15:17" x14ac:dyDescent="0.2">
      <c r="O656" s="359" t="s">
        <v>1451</v>
      </c>
      <c r="P656" t="s">
        <v>1290</v>
      </c>
      <c r="Q656" s="360">
        <v>0.34900000000000003</v>
      </c>
    </row>
    <row r="657" spans="15:17" x14ac:dyDescent="0.2">
      <c r="O657" s="359" t="s">
        <v>1452</v>
      </c>
      <c r="P657" t="s">
        <v>1291</v>
      </c>
      <c r="Q657" s="360">
        <v>0.37</v>
      </c>
    </row>
    <row r="658" spans="15:17" x14ac:dyDescent="0.2">
      <c r="O658" s="359" t="s">
        <v>1707</v>
      </c>
      <c r="P658" t="s">
        <v>1292</v>
      </c>
      <c r="Q658" s="360">
        <v>0.432</v>
      </c>
    </row>
    <row r="659" spans="15:17" x14ac:dyDescent="0.2">
      <c r="O659" s="359" t="s">
        <v>1708</v>
      </c>
      <c r="P659" t="s">
        <v>1709</v>
      </c>
      <c r="Q659" s="360">
        <v>0.54700000000000004</v>
      </c>
    </row>
    <row r="660" spans="15:17" x14ac:dyDescent="0.2">
      <c r="O660" s="359" t="s">
        <v>1453</v>
      </c>
      <c r="P660" t="s">
        <v>1293</v>
      </c>
      <c r="Q660" s="360">
        <v>0</v>
      </c>
    </row>
    <row r="661" spans="15:17" x14ac:dyDescent="0.2">
      <c r="O661" s="359" t="s">
        <v>1454</v>
      </c>
      <c r="P661" t="s">
        <v>1294</v>
      </c>
      <c r="Q661" s="360">
        <v>0.45</v>
      </c>
    </row>
    <row r="662" spans="15:17" x14ac:dyDescent="0.2">
      <c r="O662" s="359" t="s">
        <v>1455</v>
      </c>
      <c r="P662" t="s">
        <v>1295</v>
      </c>
      <c r="Q662" s="360">
        <v>0</v>
      </c>
    </row>
    <row r="663" spans="15:17" x14ac:dyDescent="0.2">
      <c r="O663" s="359" t="s">
        <v>1456</v>
      </c>
      <c r="P663" t="s">
        <v>1296</v>
      </c>
      <c r="Q663" s="360">
        <v>0.39500000000000002</v>
      </c>
    </row>
    <row r="664" spans="15:17" x14ac:dyDescent="0.2">
      <c r="O664" s="359" t="s">
        <v>1710</v>
      </c>
      <c r="P664" t="s">
        <v>1713</v>
      </c>
      <c r="Q664" s="360">
        <v>0.29699999999999999</v>
      </c>
    </row>
    <row r="665" spans="15:17" x14ac:dyDescent="0.2">
      <c r="O665" s="359" t="s">
        <v>1711</v>
      </c>
      <c r="P665" t="s">
        <v>1714</v>
      </c>
      <c r="Q665" s="360">
        <v>0</v>
      </c>
    </row>
    <row r="666" spans="15:17" x14ac:dyDescent="0.2">
      <c r="O666" s="359" t="s">
        <v>1712</v>
      </c>
      <c r="P666" t="s">
        <v>1715</v>
      </c>
      <c r="Q666" s="360">
        <v>0.80400000000000005</v>
      </c>
    </row>
    <row r="667" spans="15:17" x14ac:dyDescent="0.2">
      <c r="O667" s="359" t="s">
        <v>1457</v>
      </c>
      <c r="P667" t="s">
        <v>1297</v>
      </c>
      <c r="Q667" s="360">
        <v>0</v>
      </c>
    </row>
    <row r="668" spans="15:17" x14ac:dyDescent="0.2">
      <c r="O668" s="359" t="s">
        <v>1458</v>
      </c>
      <c r="P668" t="s">
        <v>1298</v>
      </c>
      <c r="Q668" s="360">
        <v>0</v>
      </c>
    </row>
    <row r="669" spans="15:17" x14ac:dyDescent="0.2">
      <c r="O669" s="359" t="s">
        <v>1459</v>
      </c>
      <c r="P669" t="s">
        <v>1299</v>
      </c>
      <c r="Q669" s="360">
        <v>0.34699999999999998</v>
      </c>
    </row>
    <row r="670" spans="15:17" x14ac:dyDescent="0.2">
      <c r="O670" s="359" t="s">
        <v>1460</v>
      </c>
      <c r="P670" t="s">
        <v>1300</v>
      </c>
      <c r="Q670" s="360">
        <v>0.44900000000000001</v>
      </c>
    </row>
    <row r="671" spans="15:17" x14ac:dyDescent="0.2">
      <c r="O671" s="359" t="s">
        <v>1461</v>
      </c>
      <c r="P671" t="s">
        <v>1301</v>
      </c>
      <c r="Q671" s="360">
        <v>0.39900000000000002</v>
      </c>
    </row>
    <row r="672" spans="15:17" x14ac:dyDescent="0.2">
      <c r="O672" s="359" t="s">
        <v>1462</v>
      </c>
      <c r="P672" t="s">
        <v>1302</v>
      </c>
      <c r="Q672" s="360">
        <v>0.29899999999999999</v>
      </c>
    </row>
    <row r="673" spans="15:17" x14ac:dyDescent="0.2">
      <c r="O673" s="359" t="s">
        <v>1463</v>
      </c>
      <c r="P673" t="s">
        <v>1303</v>
      </c>
      <c r="Q673" s="360">
        <v>0.19900000000000001</v>
      </c>
    </row>
    <row r="674" spans="15:17" x14ac:dyDescent="0.2">
      <c r="O674" s="359" t="s">
        <v>1464</v>
      </c>
      <c r="P674" t="s">
        <v>1304</v>
      </c>
      <c r="Q674" s="360">
        <v>0</v>
      </c>
    </row>
    <row r="675" spans="15:17" x14ac:dyDescent="0.2">
      <c r="O675" s="359" t="s">
        <v>1465</v>
      </c>
      <c r="P675" t="s">
        <v>1305</v>
      </c>
      <c r="Q675" s="360">
        <v>0.45</v>
      </c>
    </row>
    <row r="676" spans="15:17" x14ac:dyDescent="0.2">
      <c r="O676" s="359" t="s">
        <v>1466</v>
      </c>
      <c r="P676" t="s">
        <v>1306</v>
      </c>
      <c r="Q676" s="360">
        <v>0.315</v>
      </c>
    </row>
    <row r="677" spans="15:17" x14ac:dyDescent="0.2">
      <c r="O677" s="359" t="s">
        <v>1467</v>
      </c>
      <c r="P677" t="s">
        <v>1307</v>
      </c>
      <c r="Q677" s="360">
        <v>0.23499999999999999</v>
      </c>
    </row>
    <row r="678" spans="15:17" x14ac:dyDescent="0.2">
      <c r="O678" s="359" t="s">
        <v>1468</v>
      </c>
      <c r="P678" t="s">
        <v>1308</v>
      </c>
      <c r="Q678" s="360">
        <v>1.042</v>
      </c>
    </row>
    <row r="679" spans="15:17" x14ac:dyDescent="0.2">
      <c r="O679" s="359" t="s">
        <v>1469</v>
      </c>
      <c r="P679" t="s">
        <v>1309</v>
      </c>
      <c r="Q679" s="360">
        <v>0</v>
      </c>
    </row>
    <row r="680" spans="15:17" x14ac:dyDescent="0.2">
      <c r="O680" s="359" t="s">
        <v>1470</v>
      </c>
      <c r="P680" t="s">
        <v>1310</v>
      </c>
      <c r="Q680" s="360">
        <v>0.3</v>
      </c>
    </row>
    <row r="681" spans="15:17" x14ac:dyDescent="0.2">
      <c r="O681" s="359" t="s">
        <v>1471</v>
      </c>
      <c r="P681" t="s">
        <v>1311</v>
      </c>
      <c r="Q681" s="360">
        <v>0.4</v>
      </c>
    </row>
    <row r="682" spans="15:17" x14ac:dyDescent="0.2">
      <c r="O682" s="359" t="s">
        <v>1472</v>
      </c>
      <c r="P682" t="s">
        <v>1312</v>
      </c>
      <c r="Q682" s="360">
        <v>0.58100000000000007</v>
      </c>
    </row>
    <row r="683" spans="15:17" x14ac:dyDescent="0.2">
      <c r="O683" s="359" t="s">
        <v>1674</v>
      </c>
      <c r="P683" t="s">
        <v>1676</v>
      </c>
      <c r="Q683" s="360">
        <v>0</v>
      </c>
    </row>
    <row r="684" spans="15:17" x14ac:dyDescent="0.2">
      <c r="O684" s="359" t="s">
        <v>1675</v>
      </c>
      <c r="P684" t="s">
        <v>1677</v>
      </c>
      <c r="Q684" s="360">
        <v>0.63</v>
      </c>
    </row>
    <row r="685" spans="15:17" x14ac:dyDescent="0.2">
      <c r="O685" s="359" t="s">
        <v>1483</v>
      </c>
      <c r="P685" t="s">
        <v>1323</v>
      </c>
      <c r="Q685" s="360">
        <v>0</v>
      </c>
    </row>
    <row r="686" spans="15:17" x14ac:dyDescent="0.2">
      <c r="O686" s="359" t="s">
        <v>1484</v>
      </c>
      <c r="P686" t="s">
        <v>1324</v>
      </c>
      <c r="Q686" s="360">
        <v>0.495</v>
      </c>
    </row>
    <row r="687" spans="15:17" x14ac:dyDescent="0.2">
      <c r="O687" s="359" t="s">
        <v>1485</v>
      </c>
      <c r="P687" t="s">
        <v>1325</v>
      </c>
      <c r="Q687" s="360">
        <v>0</v>
      </c>
    </row>
    <row r="688" spans="15:17" x14ac:dyDescent="0.2">
      <c r="O688" s="359" t="s">
        <v>1486</v>
      </c>
      <c r="P688" t="s">
        <v>1326</v>
      </c>
      <c r="Q688" s="360">
        <v>0</v>
      </c>
    </row>
    <row r="689" spans="15:17" x14ac:dyDescent="0.2">
      <c r="O689" s="359" t="s">
        <v>1487</v>
      </c>
      <c r="P689" t="s">
        <v>1327</v>
      </c>
      <c r="Q689" s="360">
        <v>0.59199999999999997</v>
      </c>
    </row>
    <row r="690" spans="15:17" x14ac:dyDescent="0.2">
      <c r="O690" s="359" t="s">
        <v>1488</v>
      </c>
      <c r="P690" t="s">
        <v>1328</v>
      </c>
      <c r="Q690" s="360">
        <v>0</v>
      </c>
    </row>
    <row r="691" spans="15:17" x14ac:dyDescent="0.2">
      <c r="O691" s="359" t="s">
        <v>1489</v>
      </c>
      <c r="P691" t="s">
        <v>1329</v>
      </c>
      <c r="Q691" s="360">
        <v>0.61899999999999999</v>
      </c>
    </row>
    <row r="692" spans="15:17" x14ac:dyDescent="0.2">
      <c r="O692" s="359" t="s">
        <v>1490</v>
      </c>
      <c r="P692" t="s">
        <v>1330</v>
      </c>
      <c r="Q692" s="360">
        <v>0.42499999999999999</v>
      </c>
    </row>
    <row r="693" spans="15:17" x14ac:dyDescent="0.2">
      <c r="O693" s="359" t="s">
        <v>1491</v>
      </c>
      <c r="P693" t="s">
        <v>1331</v>
      </c>
      <c r="Q693" s="360">
        <v>0</v>
      </c>
    </row>
    <row r="694" spans="15:17" x14ac:dyDescent="0.2">
      <c r="O694" s="359" t="s">
        <v>1492</v>
      </c>
      <c r="P694" t="s">
        <v>1332</v>
      </c>
      <c r="Q694" s="360">
        <v>0.35199999999999998</v>
      </c>
    </row>
    <row r="695" spans="15:17" x14ac:dyDescent="0.2">
      <c r="O695" s="359" t="s">
        <v>1493</v>
      </c>
      <c r="P695" t="s">
        <v>1333</v>
      </c>
      <c r="Q695" s="360">
        <v>0.54699999999999993</v>
      </c>
    </row>
    <row r="696" spans="15:17" x14ac:dyDescent="0.2">
      <c r="O696" s="359" t="s">
        <v>1494</v>
      </c>
      <c r="P696" t="s">
        <v>1334</v>
      </c>
      <c r="Q696" s="360">
        <v>0.57099999999999995</v>
      </c>
    </row>
    <row r="697" spans="15:17" x14ac:dyDescent="0.2">
      <c r="O697" s="359" t="s">
        <v>1581</v>
      </c>
      <c r="P697" t="s">
        <v>1335</v>
      </c>
      <c r="Q697" s="360">
        <v>0</v>
      </c>
    </row>
    <row r="698" spans="15:17" x14ac:dyDescent="0.2">
      <c r="O698" s="359" t="s">
        <v>1637</v>
      </c>
      <c r="P698" t="s">
        <v>1654</v>
      </c>
      <c r="Q698" s="360">
        <v>0.308</v>
      </c>
    </row>
    <row r="699" spans="15:17" x14ac:dyDescent="0.2">
      <c r="O699" s="359" t="s">
        <v>1638</v>
      </c>
      <c r="P699" t="s">
        <v>1655</v>
      </c>
      <c r="Q699" s="360">
        <v>0</v>
      </c>
    </row>
    <row r="700" spans="15:17" x14ac:dyDescent="0.2">
      <c r="O700" s="359" t="s">
        <v>1639</v>
      </c>
      <c r="P700" t="s">
        <v>1656</v>
      </c>
      <c r="Q700" s="360">
        <v>0</v>
      </c>
    </row>
    <row r="701" spans="15:17" x14ac:dyDescent="0.2">
      <c r="O701" s="359" t="s">
        <v>1640</v>
      </c>
      <c r="P701" t="s">
        <v>1657</v>
      </c>
      <c r="Q701" s="360">
        <v>0.42299999999999999</v>
      </c>
    </row>
    <row r="702" spans="15:17" x14ac:dyDescent="0.2">
      <c r="O702" s="359" t="s">
        <v>1641</v>
      </c>
      <c r="P702" t="s">
        <v>1658</v>
      </c>
      <c r="Q702" s="360">
        <v>0.4</v>
      </c>
    </row>
    <row r="703" spans="15:17" x14ac:dyDescent="0.2">
      <c r="O703" s="359" t="s">
        <v>1642</v>
      </c>
      <c r="P703" t="s">
        <v>1659</v>
      </c>
      <c r="Q703" s="360">
        <v>0.28899999999999998</v>
      </c>
    </row>
    <row r="704" spans="15:17" x14ac:dyDescent="0.2">
      <c r="O704" s="359" t="s">
        <v>1643</v>
      </c>
      <c r="P704" t="s">
        <v>1660</v>
      </c>
      <c r="Q704" s="360">
        <v>0.53800000000000003</v>
      </c>
    </row>
    <row r="705" spans="15:17" x14ac:dyDescent="0.2">
      <c r="O705" s="359" t="s">
        <v>1644</v>
      </c>
      <c r="P705" t="s">
        <v>1661</v>
      </c>
      <c r="Q705" s="360">
        <v>0</v>
      </c>
    </row>
    <row r="706" spans="15:17" x14ac:dyDescent="0.2">
      <c r="O706" s="359" t="s">
        <v>1645</v>
      </c>
      <c r="P706" t="s">
        <v>1662</v>
      </c>
      <c r="Q706" s="360">
        <v>0</v>
      </c>
    </row>
    <row r="707" spans="15:17" x14ac:dyDescent="0.2">
      <c r="O707" s="359" t="s">
        <v>1646</v>
      </c>
      <c r="P707" t="s">
        <v>1663</v>
      </c>
      <c r="Q707" s="360">
        <v>0</v>
      </c>
    </row>
    <row r="708" spans="15:17" x14ac:dyDescent="0.2">
      <c r="O708" s="359" t="s">
        <v>1647</v>
      </c>
      <c r="P708" t="s">
        <v>1664</v>
      </c>
      <c r="Q708" s="360">
        <v>0</v>
      </c>
    </row>
    <row r="709" spans="15:17" x14ac:dyDescent="0.2">
      <c r="O709" s="359" t="s">
        <v>1648</v>
      </c>
      <c r="P709" t="s">
        <v>1665</v>
      </c>
      <c r="Q709" s="360">
        <v>0</v>
      </c>
    </row>
    <row r="710" spans="15:17" x14ac:dyDescent="0.2">
      <c r="O710" s="359" t="s">
        <v>1649</v>
      </c>
      <c r="P710" t="s">
        <v>1666</v>
      </c>
      <c r="Q710" s="360">
        <v>0.53399999999999992</v>
      </c>
    </row>
    <row r="711" spans="15:17" x14ac:dyDescent="0.2">
      <c r="O711" s="359" t="s">
        <v>1650</v>
      </c>
      <c r="P711" t="s">
        <v>1667</v>
      </c>
      <c r="Q711" s="360">
        <v>0.42299999999999999</v>
      </c>
    </row>
    <row r="712" spans="15:17" x14ac:dyDescent="0.2">
      <c r="O712" s="359" t="s">
        <v>1651</v>
      </c>
      <c r="P712" t="s">
        <v>1668</v>
      </c>
      <c r="Q712" s="360">
        <v>0.4</v>
      </c>
    </row>
    <row r="713" spans="15:17" x14ac:dyDescent="0.2">
      <c r="O713" s="359" t="s">
        <v>1652</v>
      </c>
      <c r="P713" t="s">
        <v>1669</v>
      </c>
      <c r="Q713" s="360">
        <v>0.46299999999999997</v>
      </c>
    </row>
    <row r="714" spans="15:17" x14ac:dyDescent="0.2">
      <c r="O714" s="359" t="s">
        <v>1653</v>
      </c>
      <c r="P714" t="s">
        <v>1670</v>
      </c>
      <c r="Q714" s="360">
        <v>0.58399999999999996</v>
      </c>
    </row>
    <row r="715" spans="15:17" x14ac:dyDescent="0.2">
      <c r="O715" s="359" t="s">
        <v>1495</v>
      </c>
      <c r="P715" t="s">
        <v>1336</v>
      </c>
      <c r="Q715" s="360">
        <v>0</v>
      </c>
    </row>
    <row r="716" spans="15:17" x14ac:dyDescent="0.2">
      <c r="O716" s="359" t="s">
        <v>1496</v>
      </c>
      <c r="P716" t="s">
        <v>1337</v>
      </c>
      <c r="Q716" s="360">
        <v>0</v>
      </c>
    </row>
    <row r="717" spans="15:17" x14ac:dyDescent="0.2">
      <c r="O717" s="359" t="s">
        <v>1497</v>
      </c>
      <c r="P717" t="s">
        <v>1338</v>
      </c>
      <c r="Q717" s="360">
        <v>0.185</v>
      </c>
    </row>
    <row r="718" spans="15:17" x14ac:dyDescent="0.2">
      <c r="O718" s="359" t="s">
        <v>1498</v>
      </c>
      <c r="P718" t="s">
        <v>1339</v>
      </c>
      <c r="Q718" s="360">
        <v>0.11299999999999999</v>
      </c>
    </row>
    <row r="719" spans="15:17" x14ac:dyDescent="0.2">
      <c r="O719" s="359" t="s">
        <v>1499</v>
      </c>
      <c r="P719" t="s">
        <v>1340</v>
      </c>
      <c r="Q719" s="360">
        <v>0.08</v>
      </c>
    </row>
    <row r="720" spans="15:17" x14ac:dyDescent="0.2">
      <c r="O720" s="359" t="s">
        <v>1500</v>
      </c>
      <c r="P720" t="s">
        <v>1341</v>
      </c>
      <c r="Q720" s="360">
        <v>0</v>
      </c>
    </row>
    <row r="721" spans="15:17" x14ac:dyDescent="0.2">
      <c r="O721" s="359" t="s">
        <v>1501</v>
      </c>
      <c r="P721" t="s">
        <v>1342</v>
      </c>
      <c r="Q721" s="360">
        <v>0.15</v>
      </c>
    </row>
    <row r="722" spans="15:17" x14ac:dyDescent="0.2">
      <c r="O722" s="359" t="s">
        <v>1502</v>
      </c>
      <c r="P722" t="s">
        <v>1343</v>
      </c>
      <c r="Q722" s="360">
        <v>0.16799999999999998</v>
      </c>
    </row>
    <row r="723" spans="15:17" x14ac:dyDescent="0.2">
      <c r="O723" s="359" t="s">
        <v>1584</v>
      </c>
      <c r="P723" t="s">
        <v>1344</v>
      </c>
      <c r="Q723" s="360">
        <v>0.34900000000000003</v>
      </c>
    </row>
    <row r="724" spans="15:17" x14ac:dyDescent="0.2">
      <c r="O724" s="359" t="s">
        <v>1625</v>
      </c>
      <c r="P724" t="s">
        <v>1631</v>
      </c>
      <c r="Q724" s="360">
        <v>0</v>
      </c>
    </row>
    <row r="725" spans="15:17" x14ac:dyDescent="0.2">
      <c r="O725" s="359" t="s">
        <v>1626</v>
      </c>
      <c r="P725" t="s">
        <v>1632</v>
      </c>
      <c r="Q725" s="360">
        <v>0.215</v>
      </c>
    </row>
    <row r="726" spans="15:17" x14ac:dyDescent="0.2">
      <c r="O726" s="359" t="s">
        <v>1627</v>
      </c>
      <c r="P726" t="s">
        <v>1633</v>
      </c>
      <c r="Q726" s="360">
        <v>0.30099999999999999</v>
      </c>
    </row>
    <row r="727" spans="15:17" x14ac:dyDescent="0.2">
      <c r="O727" s="359" t="s">
        <v>1628</v>
      </c>
      <c r="P727" t="s">
        <v>1634</v>
      </c>
      <c r="Q727" s="360">
        <v>0.315</v>
      </c>
    </row>
    <row r="728" spans="15:17" x14ac:dyDescent="0.2">
      <c r="O728" s="359" t="s">
        <v>1629</v>
      </c>
      <c r="P728" t="s">
        <v>1635</v>
      </c>
      <c r="Q728" s="360">
        <v>0.38700000000000001</v>
      </c>
    </row>
    <row r="729" spans="15:17" x14ac:dyDescent="0.2">
      <c r="O729" s="359" t="s">
        <v>1630</v>
      </c>
      <c r="P729" t="s">
        <v>1636</v>
      </c>
      <c r="Q729" s="360">
        <v>0.42</v>
      </c>
    </row>
    <row r="730" spans="15:17" x14ac:dyDescent="0.2">
      <c r="O730" s="359" t="s">
        <v>1682</v>
      </c>
      <c r="P730" t="s">
        <v>1690</v>
      </c>
      <c r="Q730" s="360">
        <v>0</v>
      </c>
    </row>
    <row r="731" spans="15:17" x14ac:dyDescent="0.2">
      <c r="O731" s="359" t="s">
        <v>1683</v>
      </c>
      <c r="P731" t="s">
        <v>1691</v>
      </c>
      <c r="Q731" s="360">
        <v>0</v>
      </c>
    </row>
    <row r="732" spans="15:17" x14ac:dyDescent="0.2">
      <c r="O732" s="359" t="s">
        <v>1684</v>
      </c>
      <c r="P732" t="s">
        <v>1692</v>
      </c>
      <c r="Q732" s="360">
        <v>0</v>
      </c>
    </row>
    <row r="733" spans="15:17" x14ac:dyDescent="0.2">
      <c r="O733" s="359" t="s">
        <v>1685</v>
      </c>
      <c r="P733" t="s">
        <v>1693</v>
      </c>
      <c r="Q733" s="360">
        <v>0.13200000000000001</v>
      </c>
    </row>
    <row r="734" spans="15:17" x14ac:dyDescent="0.2">
      <c r="O734" s="359" t="s">
        <v>1686</v>
      </c>
      <c r="P734" t="s">
        <v>1694</v>
      </c>
      <c r="Q734" s="360">
        <v>0</v>
      </c>
    </row>
    <row r="735" spans="15:17" x14ac:dyDescent="0.2">
      <c r="O735" s="359" t="s">
        <v>1687</v>
      </c>
      <c r="P735" t="s">
        <v>1695</v>
      </c>
      <c r="Q735" s="360">
        <v>0</v>
      </c>
    </row>
    <row r="736" spans="15:17" x14ac:dyDescent="0.2">
      <c r="O736" s="359" t="s">
        <v>1688</v>
      </c>
      <c r="P736" t="s">
        <v>1696</v>
      </c>
      <c r="Q736" s="360">
        <v>0</v>
      </c>
    </row>
    <row r="737" spans="15:17" x14ac:dyDescent="0.2">
      <c r="O737" s="359" t="s">
        <v>1689</v>
      </c>
      <c r="P737" t="s">
        <v>1697</v>
      </c>
      <c r="Q737" s="360">
        <v>0.218</v>
      </c>
    </row>
    <row r="738" spans="15:17" x14ac:dyDescent="0.2">
      <c r="O738" s="359" t="s">
        <v>1503</v>
      </c>
      <c r="P738" t="s">
        <v>1345</v>
      </c>
      <c r="Q738" s="360">
        <v>0</v>
      </c>
    </row>
    <row r="739" spans="15:17" x14ac:dyDescent="0.2">
      <c r="O739" s="359" t="s">
        <v>1504</v>
      </c>
      <c r="P739" t="s">
        <v>1346</v>
      </c>
      <c r="Q739" s="360">
        <v>0.42099999999999999</v>
      </c>
    </row>
    <row r="740" spans="15:17" x14ac:dyDescent="0.2">
      <c r="O740" s="359" t="s">
        <v>1505</v>
      </c>
      <c r="P740" t="s">
        <v>1347</v>
      </c>
      <c r="Q740" s="360">
        <v>0</v>
      </c>
    </row>
    <row r="741" spans="15:17" x14ac:dyDescent="0.2">
      <c r="O741" s="359" t="s">
        <v>1506</v>
      </c>
      <c r="P741" t="s">
        <v>1348</v>
      </c>
      <c r="Q741" s="360">
        <v>0.219</v>
      </c>
    </row>
    <row r="742" spans="15:17" x14ac:dyDescent="0.2">
      <c r="O742" s="359" t="s">
        <v>1507</v>
      </c>
      <c r="P742" t="s">
        <v>1349</v>
      </c>
      <c r="Q742" s="360">
        <v>0.27200000000000002</v>
      </c>
    </row>
    <row r="743" spans="15:17" x14ac:dyDescent="0.2">
      <c r="O743" s="359" t="s">
        <v>1508</v>
      </c>
      <c r="P743" t="s">
        <v>1350</v>
      </c>
      <c r="Q743" s="360">
        <v>0.32800000000000001</v>
      </c>
    </row>
    <row r="744" spans="15:17" x14ac:dyDescent="0.2">
      <c r="O744" s="359" t="s">
        <v>1509</v>
      </c>
      <c r="P744" t="s">
        <v>1351</v>
      </c>
      <c r="Q744" s="360">
        <v>0.35</v>
      </c>
    </row>
    <row r="745" spans="15:17" x14ac:dyDescent="0.2">
      <c r="O745" s="359" t="s">
        <v>1510</v>
      </c>
      <c r="P745" t="s">
        <v>1352</v>
      </c>
      <c r="Q745" s="360">
        <v>0.373</v>
      </c>
    </row>
    <row r="746" spans="15:17" x14ac:dyDescent="0.2">
      <c r="O746" s="359" t="s">
        <v>1511</v>
      </c>
      <c r="P746" t="s">
        <v>1353</v>
      </c>
      <c r="Q746" s="360">
        <v>0.41300000000000003</v>
      </c>
    </row>
    <row r="747" spans="15:17" x14ac:dyDescent="0.2">
      <c r="O747" s="359" t="s">
        <v>1512</v>
      </c>
      <c r="P747" t="s">
        <v>1354</v>
      </c>
      <c r="Q747" s="360">
        <v>0.6</v>
      </c>
    </row>
    <row r="748" spans="15:17" x14ac:dyDescent="0.2">
      <c r="O748" s="359" t="s">
        <v>1513</v>
      </c>
      <c r="P748" t="s">
        <v>1355</v>
      </c>
      <c r="Q748" s="360">
        <v>0.35300000000000004</v>
      </c>
    </row>
    <row r="749" spans="15:17" x14ac:dyDescent="0.2">
      <c r="O749" s="359" t="s">
        <v>1514</v>
      </c>
      <c r="P749" t="s">
        <v>1356</v>
      </c>
      <c r="Q749" s="360">
        <v>0.42899999999999999</v>
      </c>
    </row>
    <row r="750" spans="15:17" x14ac:dyDescent="0.2">
      <c r="O750" s="359" t="s">
        <v>1515</v>
      </c>
      <c r="P750" t="s">
        <v>1357</v>
      </c>
      <c r="Q750" s="360">
        <v>0</v>
      </c>
    </row>
    <row r="751" spans="15:17" x14ac:dyDescent="0.2">
      <c r="O751" s="359" t="s">
        <v>1516</v>
      </c>
      <c r="P751" t="s">
        <v>1358</v>
      </c>
      <c r="Q751" s="360">
        <v>0</v>
      </c>
    </row>
    <row r="752" spans="15:17" x14ac:dyDescent="0.2">
      <c r="O752" s="359" t="s">
        <v>1517</v>
      </c>
      <c r="P752" t="s">
        <v>1359</v>
      </c>
      <c r="Q752" s="360">
        <v>0</v>
      </c>
    </row>
    <row r="753" spans="15:17" x14ac:dyDescent="0.2">
      <c r="O753" s="359" t="s">
        <v>1518</v>
      </c>
      <c r="P753" t="s">
        <v>1360</v>
      </c>
      <c r="Q753" s="360">
        <v>0</v>
      </c>
    </row>
    <row r="754" spans="15:17" x14ac:dyDescent="0.2">
      <c r="O754" s="359" t="s">
        <v>1519</v>
      </c>
      <c r="P754" t="s">
        <v>1361</v>
      </c>
      <c r="Q754" s="360">
        <v>0</v>
      </c>
    </row>
    <row r="755" spans="15:17" x14ac:dyDescent="0.2">
      <c r="O755" s="359" t="s">
        <v>1520</v>
      </c>
      <c r="P755" t="s">
        <v>1362</v>
      </c>
      <c r="Q755" s="360">
        <v>0</v>
      </c>
    </row>
    <row r="756" spans="15:17" x14ac:dyDescent="0.2">
      <c r="O756" s="359" t="s">
        <v>1521</v>
      </c>
      <c r="P756" t="s">
        <v>1363</v>
      </c>
      <c r="Q756" s="360">
        <v>0</v>
      </c>
    </row>
    <row r="757" spans="15:17" x14ac:dyDescent="0.2">
      <c r="O757" s="359" t="s">
        <v>1522</v>
      </c>
      <c r="P757" t="s">
        <v>1364</v>
      </c>
      <c r="Q757" s="360">
        <v>0</v>
      </c>
    </row>
    <row r="758" spans="15:17" x14ac:dyDescent="0.2">
      <c r="O758" s="359" t="s">
        <v>1523</v>
      </c>
      <c r="P758" t="s">
        <v>1365</v>
      </c>
      <c r="Q758" s="360">
        <v>0</v>
      </c>
    </row>
    <row r="759" spans="15:17" x14ac:dyDescent="0.2">
      <c r="O759" s="359" t="s">
        <v>1524</v>
      </c>
      <c r="P759" t="s">
        <v>1366</v>
      </c>
      <c r="Q759" s="360">
        <v>0</v>
      </c>
    </row>
    <row r="760" spans="15:17" x14ac:dyDescent="0.2">
      <c r="O760" s="359" t="s">
        <v>1525</v>
      </c>
      <c r="P760" t="s">
        <v>1367</v>
      </c>
      <c r="Q760" s="360">
        <v>0</v>
      </c>
    </row>
    <row r="761" spans="15:17" x14ac:dyDescent="0.2">
      <c r="O761" s="359" t="s">
        <v>1526</v>
      </c>
      <c r="P761" t="s">
        <v>1368</v>
      </c>
      <c r="Q761" s="360">
        <v>0</v>
      </c>
    </row>
    <row r="762" spans="15:17" x14ac:dyDescent="0.2">
      <c r="O762" s="359" t="s">
        <v>1527</v>
      </c>
      <c r="P762" t="s">
        <v>1369</v>
      </c>
      <c r="Q762" s="360">
        <v>0</v>
      </c>
    </row>
    <row r="763" spans="15:17" x14ac:dyDescent="0.2">
      <c r="O763" s="359" t="s">
        <v>1528</v>
      </c>
      <c r="P763" t="s">
        <v>1370</v>
      </c>
      <c r="Q763" s="360">
        <v>0.43099999999999999</v>
      </c>
    </row>
    <row r="764" spans="15:17" x14ac:dyDescent="0.2">
      <c r="O764" s="359" t="s">
        <v>1529</v>
      </c>
      <c r="P764" t="s">
        <v>1371</v>
      </c>
      <c r="Q764" s="360">
        <v>0</v>
      </c>
    </row>
    <row r="765" spans="15:17" x14ac:dyDescent="0.2">
      <c r="O765" s="359" t="s">
        <v>1530</v>
      </c>
      <c r="P765" t="s">
        <v>1372</v>
      </c>
      <c r="Q765" s="360">
        <v>0</v>
      </c>
    </row>
    <row r="766" spans="15:17" x14ac:dyDescent="0.2">
      <c r="O766" s="359" t="s">
        <v>1531</v>
      </c>
      <c r="P766" t="s">
        <v>1373</v>
      </c>
      <c r="Q766" s="360">
        <v>0.1</v>
      </c>
    </row>
    <row r="767" spans="15:17" x14ac:dyDescent="0.2">
      <c r="O767" s="359" t="s">
        <v>1532</v>
      </c>
      <c r="P767" t="s">
        <v>1374</v>
      </c>
      <c r="Q767" s="360">
        <v>0.25</v>
      </c>
    </row>
    <row r="768" spans="15:17" x14ac:dyDescent="0.2">
      <c r="O768" s="359" t="s">
        <v>1582</v>
      </c>
      <c r="P768" t="s">
        <v>1375</v>
      </c>
      <c r="Q768" s="360">
        <v>0.628</v>
      </c>
    </row>
    <row r="769" spans="15:17" x14ac:dyDescent="0.2">
      <c r="O769" s="359" t="s">
        <v>1613</v>
      </c>
      <c r="P769" t="s">
        <v>1619</v>
      </c>
      <c r="Q769" s="360">
        <v>0</v>
      </c>
    </row>
    <row r="770" spans="15:17" x14ac:dyDescent="0.2">
      <c r="O770" s="359" t="s">
        <v>1614</v>
      </c>
      <c r="P770" t="s">
        <v>1620</v>
      </c>
      <c r="Q770" s="360">
        <v>4.2000000000000003E-2</v>
      </c>
    </row>
    <row r="771" spans="15:17" x14ac:dyDescent="0.2">
      <c r="O771" s="359" t="s">
        <v>1615</v>
      </c>
      <c r="P771" t="s">
        <v>1621</v>
      </c>
      <c r="Q771" s="360">
        <v>0.152</v>
      </c>
    </row>
    <row r="772" spans="15:17" x14ac:dyDescent="0.2">
      <c r="O772" s="359" t="s">
        <v>1616</v>
      </c>
      <c r="P772" t="s">
        <v>1622</v>
      </c>
      <c r="Q772" s="360">
        <v>0.17499999999999999</v>
      </c>
    </row>
    <row r="773" spans="15:17" x14ac:dyDescent="0.2">
      <c r="O773" s="359" t="s">
        <v>1617</v>
      </c>
      <c r="P773" t="s">
        <v>1623</v>
      </c>
      <c r="Q773" s="360">
        <v>0.26300000000000001</v>
      </c>
    </row>
    <row r="774" spans="15:17" x14ac:dyDescent="0.2">
      <c r="O774" s="359" t="s">
        <v>1618</v>
      </c>
      <c r="P774" t="s">
        <v>1624</v>
      </c>
      <c r="Q774" s="360">
        <v>0.50700000000000001</v>
      </c>
    </row>
    <row r="775" spans="15:17" x14ac:dyDescent="0.2">
      <c r="O775" s="359" t="s">
        <v>1698</v>
      </c>
      <c r="P775" t="s">
        <v>1700</v>
      </c>
      <c r="Q775" s="360">
        <v>0</v>
      </c>
    </row>
    <row r="776" spans="15:17" x14ac:dyDescent="0.2">
      <c r="O776" s="359" t="s">
        <v>1699</v>
      </c>
      <c r="P776" t="s">
        <v>1701</v>
      </c>
      <c r="Q776" s="360">
        <v>0.51700000000000002</v>
      </c>
    </row>
    <row r="777" spans="15:17" x14ac:dyDescent="0.2">
      <c r="O777" s="359" t="s">
        <v>1586</v>
      </c>
      <c r="P777" t="s">
        <v>1376</v>
      </c>
      <c r="Q777" s="360">
        <v>0</v>
      </c>
    </row>
    <row r="778" spans="15:17" x14ac:dyDescent="0.2">
      <c r="O778" s="359" t="s">
        <v>1533</v>
      </c>
      <c r="P778" t="s">
        <v>1377</v>
      </c>
      <c r="Q778" s="360">
        <v>0</v>
      </c>
    </row>
    <row r="779" spans="15:17" x14ac:dyDescent="0.2">
      <c r="O779" s="359" t="s">
        <v>1585</v>
      </c>
      <c r="P779" t="s">
        <v>1378</v>
      </c>
      <c r="Q779" s="360">
        <v>0.77300000000000002</v>
      </c>
    </row>
    <row r="780" spans="15:17" x14ac:dyDescent="0.2">
      <c r="O780" s="359" t="s">
        <v>1588</v>
      </c>
      <c r="P780" t="s">
        <v>1590</v>
      </c>
      <c r="Q780" s="360">
        <v>0</v>
      </c>
    </row>
    <row r="781" spans="15:17" x14ac:dyDescent="0.2">
      <c r="O781" s="359" t="s">
        <v>1589</v>
      </c>
      <c r="P781" t="s">
        <v>1587</v>
      </c>
      <c r="Q781" s="360">
        <v>0.318</v>
      </c>
    </row>
    <row r="782" spans="15:17" x14ac:dyDescent="0.2">
      <c r="O782" s="359" t="s">
        <v>1579</v>
      </c>
      <c r="P782" t="s">
        <v>1580</v>
      </c>
      <c r="Q782" s="360">
        <v>0.45400000000000001</v>
      </c>
    </row>
    <row r="783" spans="15:17" x14ac:dyDescent="0.2">
      <c r="O783" s="359" t="s">
        <v>1534</v>
      </c>
      <c r="P783" t="s">
        <v>1379</v>
      </c>
      <c r="Q783" s="360">
        <v>0</v>
      </c>
    </row>
    <row r="784" spans="15:17" x14ac:dyDescent="0.2">
      <c r="O784" s="359" t="s">
        <v>1535</v>
      </c>
      <c r="P784" t="s">
        <v>1380</v>
      </c>
      <c r="Q784" s="360">
        <v>0.157</v>
      </c>
    </row>
    <row r="785" spans="15:17" x14ac:dyDescent="0.2">
      <c r="O785" s="359" t="s">
        <v>1536</v>
      </c>
      <c r="P785" t="s">
        <v>1381</v>
      </c>
      <c r="Q785" s="360">
        <v>0.26899999999999996</v>
      </c>
    </row>
    <row r="786" spans="15:17" x14ac:dyDescent="0.2">
      <c r="O786" s="359" t="s">
        <v>1537</v>
      </c>
      <c r="P786" t="s">
        <v>1382</v>
      </c>
      <c r="Q786" s="360">
        <v>0.29100000000000004</v>
      </c>
    </row>
    <row r="787" spans="15:17" x14ac:dyDescent="0.2">
      <c r="O787" s="359" t="s">
        <v>1538</v>
      </c>
      <c r="P787" t="s">
        <v>1383</v>
      </c>
      <c r="Q787" s="360">
        <v>0.33599999999999997</v>
      </c>
    </row>
    <row r="788" spans="15:17" x14ac:dyDescent="0.2">
      <c r="O788" s="359" t="s">
        <v>1539</v>
      </c>
      <c r="P788" t="s">
        <v>1384</v>
      </c>
      <c r="Q788" s="360">
        <v>0.38600000000000001</v>
      </c>
    </row>
    <row r="789" spans="15:17" x14ac:dyDescent="0.2">
      <c r="O789" s="359" t="s">
        <v>1540</v>
      </c>
      <c r="P789" t="s">
        <v>1385</v>
      </c>
      <c r="Q789" s="360">
        <v>0</v>
      </c>
    </row>
    <row r="790" spans="15:17" x14ac:dyDescent="0.2">
      <c r="O790" s="359" t="s">
        <v>1541</v>
      </c>
      <c r="P790" t="s">
        <v>1386</v>
      </c>
      <c r="Q790" s="360">
        <v>0</v>
      </c>
    </row>
    <row r="791" spans="15:17" x14ac:dyDescent="0.2">
      <c r="O791" s="359" t="s">
        <v>1542</v>
      </c>
      <c r="P791" t="s">
        <v>1387</v>
      </c>
      <c r="Q791" s="360">
        <v>0.32300000000000001</v>
      </c>
    </row>
    <row r="792" spans="15:17" x14ac:dyDescent="0.2">
      <c r="O792" s="359" t="s">
        <v>1543</v>
      </c>
      <c r="P792" t="s">
        <v>1388</v>
      </c>
      <c r="Q792" s="360">
        <v>0</v>
      </c>
    </row>
    <row r="793" spans="15:17" x14ac:dyDescent="0.2">
      <c r="O793" s="359" t="s">
        <v>1544</v>
      </c>
      <c r="P793" t="s">
        <v>1389</v>
      </c>
      <c r="Q793" s="360">
        <v>0.57700000000000007</v>
      </c>
    </row>
    <row r="794" spans="15:17" x14ac:dyDescent="0.2">
      <c r="O794" s="359" t="s">
        <v>1545</v>
      </c>
      <c r="P794" t="s">
        <v>1390</v>
      </c>
      <c r="Q794" s="360">
        <v>0</v>
      </c>
    </row>
    <row r="795" spans="15:17" x14ac:dyDescent="0.2">
      <c r="O795" s="359" t="s">
        <v>1546</v>
      </c>
      <c r="P795" t="s">
        <v>1391</v>
      </c>
      <c r="Q795" s="360">
        <v>0.2</v>
      </c>
    </row>
    <row r="796" spans="15:17" x14ac:dyDescent="0.2">
      <c r="O796" s="359" t="s">
        <v>1547</v>
      </c>
      <c r="P796" t="s">
        <v>1392</v>
      </c>
      <c r="Q796" s="360">
        <v>0</v>
      </c>
    </row>
    <row r="797" spans="15:17" x14ac:dyDescent="0.2">
      <c r="O797" s="359" t="s">
        <v>1548</v>
      </c>
      <c r="P797" t="s">
        <v>1393</v>
      </c>
      <c r="Q797" s="360">
        <v>0</v>
      </c>
    </row>
    <row r="798" spans="15:17" x14ac:dyDescent="0.2">
      <c r="O798" s="359" t="s">
        <v>1549</v>
      </c>
      <c r="P798" t="s">
        <v>1394</v>
      </c>
      <c r="Q798" s="360">
        <v>0.254</v>
      </c>
    </row>
    <row r="799" spans="15:17" x14ac:dyDescent="0.2">
      <c r="O799" s="359" t="s">
        <v>1550</v>
      </c>
      <c r="P799" t="s">
        <v>1395</v>
      </c>
      <c r="Q799" s="360">
        <v>0</v>
      </c>
    </row>
    <row r="800" spans="15:17" x14ac:dyDescent="0.2">
      <c r="O800" s="359" t="s">
        <v>1551</v>
      </c>
      <c r="P800" t="s">
        <v>1396</v>
      </c>
      <c r="Q800" s="360">
        <v>0</v>
      </c>
    </row>
    <row r="801" spans="15:17" x14ac:dyDescent="0.2">
      <c r="O801" s="359" t="s">
        <v>1552</v>
      </c>
      <c r="P801" t="s">
        <v>1397</v>
      </c>
      <c r="Q801" s="360">
        <v>0</v>
      </c>
    </row>
    <row r="802" spans="15:17" x14ac:dyDescent="0.2">
      <c r="O802" s="359" t="s">
        <v>1553</v>
      </c>
      <c r="P802" t="s">
        <v>1398</v>
      </c>
      <c r="Q802" s="360">
        <v>0.253</v>
      </c>
    </row>
    <row r="803" spans="15:17" x14ac:dyDescent="0.2">
      <c r="O803" s="359" t="s">
        <v>1554</v>
      </c>
      <c r="P803" t="s">
        <v>1399</v>
      </c>
      <c r="Q803" s="360">
        <v>0.16699999999999998</v>
      </c>
    </row>
    <row r="804" spans="15:17" x14ac:dyDescent="0.2">
      <c r="O804" s="359" t="s">
        <v>1555</v>
      </c>
      <c r="P804" t="s">
        <v>1400</v>
      </c>
      <c r="Q804" s="360">
        <v>0.49799999999999994</v>
      </c>
    </row>
    <row r="805" spans="15:17" x14ac:dyDescent="0.2">
      <c r="O805" s="359" t="s">
        <v>1578</v>
      </c>
      <c r="P805" t="s">
        <v>1401</v>
      </c>
      <c r="Q805" s="360">
        <v>0.36200000000000004</v>
      </c>
    </row>
    <row r="806" spans="15:17" x14ac:dyDescent="0.2">
      <c r="O806" s="359" t="s">
        <v>1601</v>
      </c>
      <c r="P806" t="s">
        <v>1607</v>
      </c>
      <c r="Q806" s="360">
        <v>0</v>
      </c>
    </row>
    <row r="807" spans="15:17" x14ac:dyDescent="0.2">
      <c r="O807" s="359" t="s">
        <v>1602</v>
      </c>
      <c r="P807" t="s">
        <v>1608</v>
      </c>
      <c r="Q807" s="360">
        <v>0</v>
      </c>
    </row>
    <row r="808" spans="15:17" x14ac:dyDescent="0.2">
      <c r="O808" s="359" t="s">
        <v>1603</v>
      </c>
      <c r="P808" t="s">
        <v>1609</v>
      </c>
      <c r="Q808" s="360">
        <v>0</v>
      </c>
    </row>
    <row r="809" spans="15:17" x14ac:dyDescent="0.2">
      <c r="O809" s="359" t="s">
        <v>1604</v>
      </c>
      <c r="P809" t="s">
        <v>1610</v>
      </c>
      <c r="Q809" s="360">
        <v>0</v>
      </c>
    </row>
    <row r="810" spans="15:17" x14ac:dyDescent="0.2">
      <c r="O810" s="359" t="s">
        <v>1605</v>
      </c>
      <c r="P810" t="s">
        <v>1611</v>
      </c>
      <c r="Q810" s="360">
        <v>0</v>
      </c>
    </row>
    <row r="811" spans="15:17" x14ac:dyDescent="0.2">
      <c r="O811" s="359" t="s">
        <v>1606</v>
      </c>
      <c r="P811" t="s">
        <v>1612</v>
      </c>
      <c r="Q811" s="366">
        <v>0.46200000000000002</v>
      </c>
    </row>
    <row r="812" spans="15:17" x14ac:dyDescent="0.2">
      <c r="O812" s="359" t="s">
        <v>1556</v>
      </c>
      <c r="P812" t="s">
        <v>1402</v>
      </c>
      <c r="Q812" s="360">
        <v>0</v>
      </c>
    </row>
    <row r="813" spans="15:17" x14ac:dyDescent="0.2">
      <c r="O813" s="359" t="s">
        <v>1557</v>
      </c>
      <c r="P813" t="s">
        <v>1403</v>
      </c>
      <c r="Q813" s="360">
        <v>0</v>
      </c>
    </row>
    <row r="814" spans="15:17" x14ac:dyDescent="0.2">
      <c r="O814" s="359" t="s">
        <v>1558</v>
      </c>
      <c r="P814" t="s">
        <v>1404</v>
      </c>
      <c r="Q814" s="360">
        <v>0.34299999999999997</v>
      </c>
    </row>
    <row r="815" spans="15:17" x14ac:dyDescent="0.2">
      <c r="O815" s="359" t="s">
        <v>1559</v>
      </c>
      <c r="P815" t="s">
        <v>1405</v>
      </c>
      <c r="Q815" s="360">
        <v>0.48700000000000004</v>
      </c>
    </row>
    <row r="816" spans="15:17" x14ac:dyDescent="0.2">
      <c r="O816" s="359" t="s">
        <v>1560</v>
      </c>
      <c r="P816" t="s">
        <v>1406</v>
      </c>
      <c r="Q816" s="360">
        <v>0</v>
      </c>
    </row>
    <row r="817" spans="15:17" x14ac:dyDescent="0.2">
      <c r="O817" s="359" t="s">
        <v>1583</v>
      </c>
      <c r="P817" t="s">
        <v>1407</v>
      </c>
      <c r="Q817" s="360">
        <v>0.42899999999999999</v>
      </c>
    </row>
    <row r="818" spans="15:17" x14ac:dyDescent="0.2">
      <c r="O818" s="359" t="s">
        <v>1591</v>
      </c>
      <c r="P818" t="s">
        <v>1596</v>
      </c>
      <c r="Q818" s="360">
        <v>0</v>
      </c>
    </row>
    <row r="819" spans="15:17" x14ac:dyDescent="0.2">
      <c r="O819" s="359" t="s">
        <v>1592</v>
      </c>
      <c r="P819" t="s">
        <v>1597</v>
      </c>
      <c r="Q819" s="360">
        <v>0</v>
      </c>
    </row>
    <row r="820" spans="15:17" x14ac:dyDescent="0.2">
      <c r="O820" s="359" t="s">
        <v>1593</v>
      </c>
      <c r="P820" t="s">
        <v>1598</v>
      </c>
      <c r="Q820" s="360">
        <v>0</v>
      </c>
    </row>
    <row r="821" spans="15:17" x14ac:dyDescent="0.2">
      <c r="O821" s="359" t="s">
        <v>1594</v>
      </c>
      <c r="P821" t="s">
        <v>1599</v>
      </c>
      <c r="Q821" s="360">
        <v>0</v>
      </c>
    </row>
    <row r="822" spans="15:17" x14ac:dyDescent="0.2">
      <c r="O822" s="359" t="s">
        <v>1595</v>
      </c>
      <c r="P822" t="s">
        <v>1600</v>
      </c>
      <c r="Q822" s="360">
        <v>0.50600000000000001</v>
      </c>
    </row>
    <row r="823" spans="15:17" x14ac:dyDescent="0.2">
      <c r="O823" s="359" t="s">
        <v>1724</v>
      </c>
      <c r="P823" t="s">
        <v>1731</v>
      </c>
      <c r="Q823" s="360">
        <v>0</v>
      </c>
    </row>
    <row r="824" spans="15:17" x14ac:dyDescent="0.2">
      <c r="O824" s="359" t="s">
        <v>1725</v>
      </c>
      <c r="P824" t="s">
        <v>1732</v>
      </c>
      <c r="Q824" s="360">
        <v>0</v>
      </c>
    </row>
    <row r="825" spans="15:17" x14ac:dyDescent="0.2">
      <c r="O825" s="359" t="s">
        <v>1726</v>
      </c>
      <c r="P825" t="s">
        <v>1733</v>
      </c>
      <c r="Q825" s="360">
        <v>0.187</v>
      </c>
    </row>
    <row r="826" spans="15:17" x14ac:dyDescent="0.2">
      <c r="O826" s="359" t="s">
        <v>1727</v>
      </c>
      <c r="P826" t="s">
        <v>1734</v>
      </c>
      <c r="Q826" s="360">
        <v>0.224</v>
      </c>
    </row>
    <row r="827" spans="15:17" x14ac:dyDescent="0.2">
      <c r="O827" s="359" t="s">
        <v>1728</v>
      </c>
      <c r="P827" t="s">
        <v>1735</v>
      </c>
      <c r="Q827" s="360">
        <v>0.313</v>
      </c>
    </row>
    <row r="828" spans="15:17" x14ac:dyDescent="0.2">
      <c r="O828" s="359" t="s">
        <v>1729</v>
      </c>
      <c r="P828" t="s">
        <v>1736</v>
      </c>
      <c r="Q828" s="360">
        <v>0.39600000000000002</v>
      </c>
    </row>
    <row r="829" spans="15:17" x14ac:dyDescent="0.2">
      <c r="O829" s="359" t="s">
        <v>1730</v>
      </c>
      <c r="P829" t="s">
        <v>1737</v>
      </c>
      <c r="Q829" s="360">
        <v>0.59199999999999997</v>
      </c>
    </row>
    <row r="830" spans="15:17" x14ac:dyDescent="0.2">
      <c r="O830" s="359" t="s">
        <v>1561</v>
      </c>
      <c r="P830" t="s">
        <v>1738</v>
      </c>
      <c r="Q830" s="360">
        <v>0</v>
      </c>
    </row>
    <row r="831" spans="15:17" x14ac:dyDescent="0.2">
      <c r="O831" s="359" t="s">
        <v>1562</v>
      </c>
      <c r="P831" t="s">
        <v>1408</v>
      </c>
      <c r="Q831" s="360">
        <v>0.33599999999999997</v>
      </c>
    </row>
    <row r="832" spans="15:17" x14ac:dyDescent="0.2">
      <c r="O832" s="359" t="s">
        <v>1563</v>
      </c>
      <c r="P832" t="s">
        <v>1409</v>
      </c>
      <c r="Q832" s="360">
        <v>0</v>
      </c>
    </row>
    <row r="833" spans="15:17" x14ac:dyDescent="0.2">
      <c r="O833" s="359" t="s">
        <v>1564</v>
      </c>
      <c r="P833" t="s">
        <v>1410</v>
      </c>
      <c r="Q833" s="360">
        <v>0.16699999999999998</v>
      </c>
    </row>
    <row r="834" spans="15:17" x14ac:dyDescent="0.2">
      <c r="O834" s="359" t="s">
        <v>1565</v>
      </c>
      <c r="P834" t="s">
        <v>1411</v>
      </c>
      <c r="Q834" s="360">
        <v>0.23299999999999998</v>
      </c>
    </row>
    <row r="835" spans="15:17" x14ac:dyDescent="0.2">
      <c r="O835" s="359" t="s">
        <v>1566</v>
      </c>
      <c r="P835" t="s">
        <v>1412</v>
      </c>
      <c r="Q835" s="360">
        <v>0.254</v>
      </c>
    </row>
    <row r="836" spans="15:17" x14ac:dyDescent="0.2">
      <c r="O836" s="359" t="s">
        <v>1567</v>
      </c>
      <c r="P836" t="s">
        <v>1413</v>
      </c>
      <c r="Q836" s="360">
        <v>0.97099999999999997</v>
      </c>
    </row>
    <row r="837" spans="15:17" x14ac:dyDescent="0.2">
      <c r="O837" s="359" t="s">
        <v>1568</v>
      </c>
      <c r="P837" t="s">
        <v>1414</v>
      </c>
      <c r="Q837" s="360">
        <v>0</v>
      </c>
    </row>
    <row r="838" spans="15:17" x14ac:dyDescent="0.2">
      <c r="O838" s="359" t="s">
        <v>1569</v>
      </c>
      <c r="P838" t="s">
        <v>1415</v>
      </c>
      <c r="Q838" s="360">
        <v>0.153</v>
      </c>
    </row>
    <row r="839" spans="15:17" x14ac:dyDescent="0.2">
      <c r="O839" s="359" t="s">
        <v>1570</v>
      </c>
      <c r="P839" t="s">
        <v>1416</v>
      </c>
      <c r="Q839" s="360">
        <v>0.29100000000000004</v>
      </c>
    </row>
    <row r="840" spans="15:17" x14ac:dyDescent="0.2">
      <c r="O840" s="359" t="s">
        <v>1571</v>
      </c>
      <c r="P840" t="s">
        <v>1417</v>
      </c>
      <c r="Q840" s="360">
        <v>0.54600000000000004</v>
      </c>
    </row>
    <row r="841" spans="15:17" x14ac:dyDescent="0.2">
      <c r="O841" s="359" t="s">
        <v>1572</v>
      </c>
      <c r="P841" t="s">
        <v>1418</v>
      </c>
      <c r="Q841" s="360">
        <v>0</v>
      </c>
    </row>
    <row r="842" spans="15:17" x14ac:dyDescent="0.2">
      <c r="O842" s="359" t="s">
        <v>1573</v>
      </c>
      <c r="P842" t="s">
        <v>1419</v>
      </c>
      <c r="Q842" s="360">
        <v>0.30599999999999999</v>
      </c>
    </row>
    <row r="843" spans="15:17" x14ac:dyDescent="0.2">
      <c r="O843" s="359" t="s">
        <v>1716</v>
      </c>
      <c r="P843" t="s">
        <v>1720</v>
      </c>
      <c r="Q843" s="360">
        <v>0</v>
      </c>
    </row>
    <row r="844" spans="15:17" x14ac:dyDescent="0.2">
      <c r="O844" s="359" t="s">
        <v>1717</v>
      </c>
      <c r="P844" t="s">
        <v>1721</v>
      </c>
      <c r="Q844" s="360">
        <v>0.219</v>
      </c>
    </row>
    <row r="845" spans="15:17" x14ac:dyDescent="0.2">
      <c r="O845" s="359" t="s">
        <v>1718</v>
      </c>
      <c r="P845" t="s">
        <v>1722</v>
      </c>
      <c r="Q845" s="360">
        <v>0.39400000000000002</v>
      </c>
    </row>
    <row r="846" spans="15:17" x14ac:dyDescent="0.2">
      <c r="O846" s="359" t="s">
        <v>1719</v>
      </c>
      <c r="P846" t="s">
        <v>1723</v>
      </c>
      <c r="Q846" s="360">
        <v>0.70099999999999996</v>
      </c>
    </row>
    <row r="847" spans="15:17" x14ac:dyDescent="0.2">
      <c r="O847" s="359" t="s">
        <v>1574</v>
      </c>
      <c r="P847" t="s">
        <v>1420</v>
      </c>
      <c r="Q847" s="360">
        <v>0.42299999999999999</v>
      </c>
    </row>
    <row r="848" spans="15:17" ht="13.5" thickBot="1" x14ac:dyDescent="0.25">
      <c r="O848" s="361" t="s">
        <v>1575</v>
      </c>
      <c r="P848" s="362" t="s">
        <v>1421</v>
      </c>
      <c r="Q848" s="363" t="s">
        <v>1422</v>
      </c>
    </row>
    <row r="849" spans="15:17" x14ac:dyDescent="0.2">
      <c r="O849" s="367" t="s">
        <v>1741</v>
      </c>
      <c r="P849" s="368" t="s">
        <v>1742</v>
      </c>
      <c r="Q849" s="369">
        <v>0</v>
      </c>
    </row>
    <row r="850" spans="15:17" x14ac:dyDescent="0.2">
      <c r="O850" s="370" t="s">
        <v>1743</v>
      </c>
      <c r="P850" s="375" t="s">
        <v>1744</v>
      </c>
      <c r="Q850" s="371">
        <v>0</v>
      </c>
    </row>
    <row r="851" spans="15:17" x14ac:dyDescent="0.2">
      <c r="O851" s="370" t="s">
        <v>1745</v>
      </c>
      <c r="P851" s="375" t="s">
        <v>1746</v>
      </c>
      <c r="Q851" s="371">
        <v>0</v>
      </c>
    </row>
    <row r="852" spans="15:17" x14ac:dyDescent="0.2">
      <c r="O852" s="370" t="s">
        <v>1747</v>
      </c>
      <c r="P852" s="375" t="s">
        <v>1748</v>
      </c>
      <c r="Q852" s="371">
        <v>0</v>
      </c>
    </row>
    <row r="853" spans="15:17" x14ac:dyDescent="0.2">
      <c r="O853" s="370" t="s">
        <v>1749</v>
      </c>
      <c r="P853" s="375" t="s">
        <v>1750</v>
      </c>
      <c r="Q853" s="371">
        <v>0</v>
      </c>
    </row>
    <row r="854" spans="15:17" x14ac:dyDescent="0.2">
      <c r="O854" s="370" t="s">
        <v>1751</v>
      </c>
      <c r="P854" s="375" t="s">
        <v>1752</v>
      </c>
      <c r="Q854" s="371">
        <v>0</v>
      </c>
    </row>
    <row r="855" spans="15:17" x14ac:dyDescent="0.2">
      <c r="O855" s="370" t="s">
        <v>1753</v>
      </c>
      <c r="P855" s="375" t="s">
        <v>1754</v>
      </c>
      <c r="Q855" s="371">
        <v>0</v>
      </c>
    </row>
    <row r="856" spans="15:17" x14ac:dyDescent="0.2">
      <c r="O856" s="370" t="s">
        <v>1755</v>
      </c>
      <c r="P856" s="375" t="s">
        <v>1756</v>
      </c>
      <c r="Q856" s="371">
        <v>0</v>
      </c>
    </row>
    <row r="857" spans="15:17" x14ac:dyDescent="0.2">
      <c r="O857" s="370" t="s">
        <v>1757</v>
      </c>
      <c r="P857" s="375" t="s">
        <v>1758</v>
      </c>
      <c r="Q857" s="371">
        <v>0</v>
      </c>
    </row>
    <row r="858" spans="15:17" x14ac:dyDescent="0.2">
      <c r="O858" s="370" t="s">
        <v>1759</v>
      </c>
      <c r="P858" s="375" t="s">
        <v>1760</v>
      </c>
      <c r="Q858" s="371">
        <v>0.41499999999999998</v>
      </c>
    </row>
    <row r="859" spans="15:17" x14ac:dyDescent="0.2">
      <c r="O859" s="370" t="s">
        <v>1761</v>
      </c>
      <c r="P859" s="375" t="s">
        <v>1762</v>
      </c>
      <c r="Q859" s="371">
        <v>0.42199999999999999</v>
      </c>
    </row>
    <row r="860" spans="15:17" x14ac:dyDescent="0.2">
      <c r="O860" s="370" t="s">
        <v>1763</v>
      </c>
      <c r="P860" s="375" t="s">
        <v>1764</v>
      </c>
      <c r="Q860" s="371">
        <v>0</v>
      </c>
    </row>
    <row r="861" spans="15:17" x14ac:dyDescent="0.2">
      <c r="O861" s="370" t="s">
        <v>1765</v>
      </c>
      <c r="P861" s="375" t="s">
        <v>1766</v>
      </c>
      <c r="Q861" s="371">
        <v>0</v>
      </c>
    </row>
    <row r="862" spans="15:17" x14ac:dyDescent="0.2">
      <c r="O862" s="370" t="s">
        <v>1767</v>
      </c>
      <c r="P862" s="375" t="s">
        <v>1768</v>
      </c>
      <c r="Q862" s="371">
        <v>0</v>
      </c>
    </row>
    <row r="863" spans="15:17" x14ac:dyDescent="0.2">
      <c r="O863" s="370" t="s">
        <v>1769</v>
      </c>
      <c r="P863" s="375" t="s">
        <v>1770</v>
      </c>
      <c r="Q863" s="371">
        <v>0.374</v>
      </c>
    </row>
    <row r="864" spans="15:17" x14ac:dyDescent="0.2">
      <c r="O864" s="370" t="s">
        <v>1771</v>
      </c>
      <c r="P864" s="375" t="s">
        <v>1772</v>
      </c>
      <c r="Q864" s="371">
        <v>0.41100000000000003</v>
      </c>
    </row>
    <row r="865" spans="15:17" x14ac:dyDescent="0.2">
      <c r="O865" s="370" t="s">
        <v>1773</v>
      </c>
      <c r="P865" s="375" t="s">
        <v>1774</v>
      </c>
      <c r="Q865" s="371">
        <v>0</v>
      </c>
    </row>
    <row r="866" spans="15:17" x14ac:dyDescent="0.2">
      <c r="O866" s="370" t="s">
        <v>1775</v>
      </c>
      <c r="P866" s="375" t="s">
        <v>1776</v>
      </c>
      <c r="Q866" s="371">
        <v>0.33900000000000002</v>
      </c>
    </row>
    <row r="867" spans="15:17" x14ac:dyDescent="0.2">
      <c r="O867" s="370" t="s">
        <v>1777</v>
      </c>
      <c r="P867" s="375" t="s">
        <v>1778</v>
      </c>
      <c r="Q867" s="371">
        <v>0</v>
      </c>
    </row>
    <row r="868" spans="15:17" x14ac:dyDescent="0.2">
      <c r="O868" s="370" t="s">
        <v>1779</v>
      </c>
      <c r="P868" s="375" t="s">
        <v>1780</v>
      </c>
      <c r="Q868" s="371">
        <v>0</v>
      </c>
    </row>
    <row r="869" spans="15:17" x14ac:dyDescent="0.2">
      <c r="O869" s="370" t="s">
        <v>1781</v>
      </c>
      <c r="P869" s="375" t="s">
        <v>1782</v>
      </c>
      <c r="Q869" s="371">
        <v>0.3</v>
      </c>
    </row>
    <row r="870" spans="15:17" x14ac:dyDescent="0.2">
      <c r="O870" s="370" t="s">
        <v>1783</v>
      </c>
      <c r="P870" s="375" t="s">
        <v>1784</v>
      </c>
      <c r="Q870" s="371">
        <v>0.34900000000000003</v>
      </c>
    </row>
    <row r="871" spans="15:17" x14ac:dyDescent="0.2">
      <c r="O871" s="370" t="s">
        <v>1785</v>
      </c>
      <c r="P871" s="375" t="s">
        <v>1786</v>
      </c>
      <c r="Q871" s="371">
        <v>0.4</v>
      </c>
    </row>
    <row r="872" spans="15:17" x14ac:dyDescent="0.2">
      <c r="O872" s="370" t="s">
        <v>1787</v>
      </c>
      <c r="P872" s="375" t="s">
        <v>1788</v>
      </c>
      <c r="Q872" s="371">
        <v>0.54699999999999993</v>
      </c>
    </row>
    <row r="873" spans="15:17" x14ac:dyDescent="0.2">
      <c r="O873" s="370" t="s">
        <v>1789</v>
      </c>
      <c r="P873" s="375" t="s">
        <v>1790</v>
      </c>
      <c r="Q873" s="371">
        <v>0</v>
      </c>
    </row>
    <row r="874" spans="15:17" x14ac:dyDescent="0.2">
      <c r="O874" s="370" t="s">
        <v>1791</v>
      </c>
      <c r="P874" s="375" t="s">
        <v>1792</v>
      </c>
      <c r="Q874" s="371">
        <v>0</v>
      </c>
    </row>
    <row r="875" spans="15:17" x14ac:dyDescent="0.2">
      <c r="O875" s="370" t="s">
        <v>1793</v>
      </c>
      <c r="P875" s="375" t="s">
        <v>1794</v>
      </c>
      <c r="Q875" s="371">
        <v>0</v>
      </c>
    </row>
    <row r="876" spans="15:17" x14ac:dyDescent="0.2">
      <c r="O876" s="370" t="s">
        <v>1795</v>
      </c>
      <c r="P876" s="375" t="s">
        <v>1796</v>
      </c>
      <c r="Q876" s="371">
        <v>0.495</v>
      </c>
    </row>
    <row r="877" spans="15:17" x14ac:dyDescent="0.2">
      <c r="O877" s="370" t="s">
        <v>1797</v>
      </c>
      <c r="P877" s="375" t="s">
        <v>1798</v>
      </c>
      <c r="Q877" s="371">
        <v>0</v>
      </c>
    </row>
    <row r="878" spans="15:17" x14ac:dyDescent="0.2">
      <c r="O878" s="370" t="s">
        <v>1799</v>
      </c>
      <c r="P878" s="375" t="s">
        <v>1800</v>
      </c>
      <c r="Q878" s="371">
        <v>0</v>
      </c>
    </row>
    <row r="879" spans="15:17" x14ac:dyDescent="0.2">
      <c r="O879" s="370" t="s">
        <v>1801</v>
      </c>
      <c r="P879" s="375" t="s">
        <v>1802</v>
      </c>
      <c r="Q879" s="371">
        <v>0.2</v>
      </c>
    </row>
    <row r="880" spans="15:17" x14ac:dyDescent="0.2">
      <c r="O880" s="370" t="s">
        <v>1803</v>
      </c>
      <c r="P880" s="375" t="s">
        <v>1804</v>
      </c>
      <c r="Q880" s="371">
        <v>0.53200000000000003</v>
      </c>
    </row>
    <row r="881" spans="15:17" x14ac:dyDescent="0.2">
      <c r="O881" s="370" t="s">
        <v>1805</v>
      </c>
      <c r="P881" s="375" t="s">
        <v>1806</v>
      </c>
      <c r="Q881" s="371">
        <v>0</v>
      </c>
    </row>
    <row r="882" spans="15:17" x14ac:dyDescent="0.2">
      <c r="O882" s="370" t="s">
        <v>1807</v>
      </c>
      <c r="P882" s="375" t="s">
        <v>1808</v>
      </c>
      <c r="Q882" s="371">
        <v>0.33300000000000002</v>
      </c>
    </row>
    <row r="883" spans="15:17" x14ac:dyDescent="0.2">
      <c r="O883" s="370" t="s">
        <v>1809</v>
      </c>
      <c r="P883" s="375" t="s">
        <v>1810</v>
      </c>
      <c r="Q883" s="371">
        <v>0</v>
      </c>
    </row>
    <row r="884" spans="15:17" x14ac:dyDescent="0.2">
      <c r="O884" s="370" t="s">
        <v>1811</v>
      </c>
      <c r="P884" s="375" t="s">
        <v>1812</v>
      </c>
      <c r="Q884" s="371">
        <v>0.66</v>
      </c>
    </row>
    <row r="885" spans="15:17" x14ac:dyDescent="0.2">
      <c r="O885" s="370" t="s">
        <v>1813</v>
      </c>
      <c r="P885" s="375" t="s">
        <v>1814</v>
      </c>
      <c r="Q885" s="371">
        <v>0.40299999999999997</v>
      </c>
    </row>
    <row r="886" spans="15:17" x14ac:dyDescent="0.2">
      <c r="O886" s="370" t="s">
        <v>1815</v>
      </c>
      <c r="P886" s="375" t="s">
        <v>1816</v>
      </c>
      <c r="Q886" s="371">
        <v>0.379</v>
      </c>
    </row>
    <row r="887" spans="15:17" x14ac:dyDescent="0.2">
      <c r="O887" s="370" t="s">
        <v>1817</v>
      </c>
      <c r="P887" s="375" t="s">
        <v>1818</v>
      </c>
      <c r="Q887" s="371">
        <v>0</v>
      </c>
    </row>
    <row r="888" spans="15:17" x14ac:dyDescent="0.2">
      <c r="O888" s="370" t="s">
        <v>1819</v>
      </c>
      <c r="P888" s="375" t="s">
        <v>1820</v>
      </c>
      <c r="Q888" s="371">
        <v>0.2</v>
      </c>
    </row>
    <row r="889" spans="15:17" x14ac:dyDescent="0.2">
      <c r="O889" s="370" t="s">
        <v>1821</v>
      </c>
      <c r="P889" s="375" t="s">
        <v>1822</v>
      </c>
      <c r="Q889" s="371">
        <v>0</v>
      </c>
    </row>
    <row r="890" spans="15:17" x14ac:dyDescent="0.2">
      <c r="O890" s="370" t="s">
        <v>1823</v>
      </c>
      <c r="P890" s="375" t="s">
        <v>1824</v>
      </c>
      <c r="Q890" s="371">
        <v>0</v>
      </c>
    </row>
    <row r="891" spans="15:17" x14ac:dyDescent="0.2">
      <c r="O891" s="370" t="s">
        <v>1825</v>
      </c>
      <c r="P891" s="375" t="s">
        <v>1826</v>
      </c>
      <c r="Q891" s="371">
        <v>0.25800000000000001</v>
      </c>
    </row>
    <row r="892" spans="15:17" x14ac:dyDescent="0.2">
      <c r="O892" s="370" t="s">
        <v>1827</v>
      </c>
      <c r="P892" s="375" t="s">
        <v>1828</v>
      </c>
      <c r="Q892" s="371">
        <v>0</v>
      </c>
    </row>
    <row r="893" spans="15:17" x14ac:dyDescent="0.2">
      <c r="O893" s="370" t="s">
        <v>1829</v>
      </c>
      <c r="P893" s="375" t="s">
        <v>1830</v>
      </c>
      <c r="Q893" s="371">
        <v>0</v>
      </c>
    </row>
    <row r="894" spans="15:17" x14ac:dyDescent="0.2">
      <c r="O894" s="370" t="s">
        <v>1831</v>
      </c>
      <c r="P894" s="375" t="s">
        <v>1832</v>
      </c>
      <c r="Q894" s="371">
        <v>0</v>
      </c>
    </row>
    <row r="895" spans="15:17" x14ac:dyDescent="0.2">
      <c r="O895" s="370" t="s">
        <v>1833</v>
      </c>
      <c r="P895" s="375" t="s">
        <v>1834</v>
      </c>
      <c r="Q895" s="371">
        <v>0.25800000000000001</v>
      </c>
    </row>
    <row r="896" spans="15:17" x14ac:dyDescent="0.2">
      <c r="O896" s="370" t="s">
        <v>1835</v>
      </c>
      <c r="P896" s="375" t="s">
        <v>1836</v>
      </c>
      <c r="Q896" s="371">
        <v>0.17300000000000001</v>
      </c>
    </row>
    <row r="897" spans="15:17" x14ac:dyDescent="0.2">
      <c r="O897" s="370" t="s">
        <v>1837</v>
      </c>
      <c r="P897" s="375" t="s">
        <v>1838</v>
      </c>
      <c r="Q897" s="371">
        <v>0.43600000000000005</v>
      </c>
    </row>
    <row r="898" spans="15:17" x14ac:dyDescent="0.2">
      <c r="O898" s="370" t="s">
        <v>1839</v>
      </c>
      <c r="P898" s="375" t="s">
        <v>1840</v>
      </c>
      <c r="Q898" s="371">
        <v>0</v>
      </c>
    </row>
    <row r="899" spans="15:17" x14ac:dyDescent="0.2">
      <c r="O899" s="370" t="s">
        <v>1841</v>
      </c>
      <c r="P899" s="375" t="s">
        <v>1842</v>
      </c>
      <c r="Q899" s="371">
        <v>0</v>
      </c>
    </row>
    <row r="900" spans="15:17" x14ac:dyDescent="0.2">
      <c r="O900" s="370" t="s">
        <v>1843</v>
      </c>
      <c r="P900" s="375" t="s">
        <v>1844</v>
      </c>
      <c r="Q900" s="371">
        <v>0.59199999999999997</v>
      </c>
    </row>
    <row r="901" spans="15:17" x14ac:dyDescent="0.2">
      <c r="O901" s="370" t="s">
        <v>1845</v>
      </c>
      <c r="P901" s="375" t="s">
        <v>1846</v>
      </c>
      <c r="Q901" s="371">
        <v>0</v>
      </c>
    </row>
    <row r="902" spans="15:17" x14ac:dyDescent="0.2">
      <c r="O902" s="370" t="s">
        <v>1847</v>
      </c>
      <c r="P902" s="375" t="s">
        <v>1848</v>
      </c>
      <c r="Q902" s="371">
        <v>0.245</v>
      </c>
    </row>
    <row r="903" spans="15:17" x14ac:dyDescent="0.2">
      <c r="O903" s="370" t="s">
        <v>1849</v>
      </c>
      <c r="P903" s="375" t="s">
        <v>1850</v>
      </c>
      <c r="Q903" s="371">
        <v>0.47800000000000004</v>
      </c>
    </row>
    <row r="904" spans="15:17" x14ac:dyDescent="0.2">
      <c r="O904" s="370" t="s">
        <v>1851</v>
      </c>
      <c r="P904" s="375" t="s">
        <v>1852</v>
      </c>
      <c r="Q904" s="371">
        <v>0</v>
      </c>
    </row>
    <row r="905" spans="15:17" x14ac:dyDescent="0.2">
      <c r="O905" s="370" t="s">
        <v>1853</v>
      </c>
      <c r="P905" s="375" t="s">
        <v>1854</v>
      </c>
      <c r="Q905" s="371">
        <v>0.42000000000000004</v>
      </c>
    </row>
    <row r="906" spans="15:17" x14ac:dyDescent="0.2">
      <c r="O906" s="370" t="s">
        <v>1855</v>
      </c>
      <c r="P906" s="375" t="s">
        <v>1856</v>
      </c>
      <c r="Q906" s="371">
        <v>0</v>
      </c>
    </row>
    <row r="907" spans="15:17" x14ac:dyDescent="0.2">
      <c r="O907" s="370" t="s">
        <v>1857</v>
      </c>
      <c r="P907" s="375" t="s">
        <v>1858</v>
      </c>
      <c r="Q907" s="371">
        <v>0</v>
      </c>
    </row>
    <row r="908" spans="15:17" x14ac:dyDescent="0.2">
      <c r="O908" s="370" t="s">
        <v>1859</v>
      </c>
      <c r="P908" s="375" t="s">
        <v>1860</v>
      </c>
      <c r="Q908" s="371">
        <v>0</v>
      </c>
    </row>
    <row r="909" spans="15:17" x14ac:dyDescent="0.2">
      <c r="O909" s="370" t="s">
        <v>1861</v>
      </c>
      <c r="P909" s="375" t="s">
        <v>1862</v>
      </c>
      <c r="Q909" s="371">
        <v>0.65100000000000002</v>
      </c>
    </row>
    <row r="910" spans="15:17" x14ac:dyDescent="0.2">
      <c r="O910" s="370" t="s">
        <v>1863</v>
      </c>
      <c r="P910" s="375" t="s">
        <v>1864</v>
      </c>
      <c r="Q910" s="371">
        <v>0</v>
      </c>
    </row>
    <row r="911" spans="15:17" x14ac:dyDescent="0.2">
      <c r="O911" s="370" t="s">
        <v>1865</v>
      </c>
      <c r="P911" s="375" t="s">
        <v>1866</v>
      </c>
      <c r="Q911" s="371">
        <v>0.17300000000000001</v>
      </c>
    </row>
    <row r="912" spans="15:17" x14ac:dyDescent="0.2">
      <c r="O912" s="370" t="s">
        <v>1867</v>
      </c>
      <c r="P912" s="375" t="s">
        <v>1868</v>
      </c>
      <c r="Q912" s="371">
        <v>0.59599999999999997</v>
      </c>
    </row>
    <row r="913" spans="15:17" x14ac:dyDescent="0.2">
      <c r="O913" s="370" t="s">
        <v>1869</v>
      </c>
      <c r="P913" s="375" t="s">
        <v>1870</v>
      </c>
      <c r="Q913" s="371">
        <v>0.65300000000000002</v>
      </c>
    </row>
    <row r="914" spans="15:17" x14ac:dyDescent="0.2">
      <c r="O914" s="370" t="s">
        <v>1871</v>
      </c>
      <c r="P914" s="375" t="s">
        <v>1872</v>
      </c>
      <c r="Q914" s="371">
        <v>0.314</v>
      </c>
    </row>
    <row r="915" spans="15:17" x14ac:dyDescent="0.2">
      <c r="O915" s="370" t="s">
        <v>1873</v>
      </c>
      <c r="P915" s="375" t="s">
        <v>1874</v>
      </c>
      <c r="Q915" s="371">
        <v>0</v>
      </c>
    </row>
    <row r="916" spans="15:17" x14ac:dyDescent="0.2">
      <c r="O916" s="370" t="s">
        <v>1875</v>
      </c>
      <c r="P916" s="375" t="s">
        <v>1876</v>
      </c>
      <c r="Q916" s="371">
        <v>0.35499999999999998</v>
      </c>
    </row>
    <row r="917" spans="15:17" x14ac:dyDescent="0.2">
      <c r="O917" s="370" t="s">
        <v>1877</v>
      </c>
      <c r="P917" s="375" t="s">
        <v>1878</v>
      </c>
      <c r="Q917" s="371">
        <v>0</v>
      </c>
    </row>
    <row r="918" spans="15:17" x14ac:dyDescent="0.2">
      <c r="O918" s="370" t="s">
        <v>1879</v>
      </c>
      <c r="P918" s="375" t="s">
        <v>1880</v>
      </c>
      <c r="Q918" s="371">
        <v>0.33200000000000002</v>
      </c>
    </row>
    <row r="919" spans="15:17" x14ac:dyDescent="0.2">
      <c r="O919" s="370" t="s">
        <v>1881</v>
      </c>
      <c r="P919" s="375" t="s">
        <v>1882</v>
      </c>
      <c r="Q919" s="371">
        <v>0.48899999999999993</v>
      </c>
    </row>
    <row r="920" spans="15:17" x14ac:dyDescent="0.2">
      <c r="O920" s="370" t="s">
        <v>1883</v>
      </c>
      <c r="P920" s="375" t="s">
        <v>1884</v>
      </c>
      <c r="Q920" s="371">
        <v>0</v>
      </c>
    </row>
    <row r="921" spans="15:17" x14ac:dyDescent="0.2">
      <c r="O921" s="370" t="s">
        <v>1885</v>
      </c>
      <c r="P921" s="375" t="s">
        <v>1886</v>
      </c>
      <c r="Q921" s="371">
        <v>0</v>
      </c>
    </row>
    <row r="922" spans="15:17" x14ac:dyDescent="0.2">
      <c r="O922" s="370" t="s">
        <v>1887</v>
      </c>
      <c r="P922" s="375" t="s">
        <v>1888</v>
      </c>
      <c r="Q922" s="371">
        <v>0.13600000000000001</v>
      </c>
    </row>
    <row r="923" spans="15:17" x14ac:dyDescent="0.2">
      <c r="O923" s="370" t="s">
        <v>1889</v>
      </c>
      <c r="P923" s="375" t="s">
        <v>1890</v>
      </c>
      <c r="Q923" s="371">
        <v>0.27599999999999997</v>
      </c>
    </row>
    <row r="924" spans="15:17" x14ac:dyDescent="0.2">
      <c r="O924" s="370" t="s">
        <v>1891</v>
      </c>
      <c r="P924" s="375" t="s">
        <v>1892</v>
      </c>
      <c r="Q924" s="371">
        <v>0.20599999999999999</v>
      </c>
    </row>
    <row r="925" spans="15:17" x14ac:dyDescent="0.2">
      <c r="O925" s="370" t="s">
        <v>1893</v>
      </c>
      <c r="P925" s="375" t="s">
        <v>1894</v>
      </c>
      <c r="Q925" s="371">
        <v>0.27599999999999997</v>
      </c>
    </row>
    <row r="926" spans="15:17" x14ac:dyDescent="0.2">
      <c r="O926" s="370" t="s">
        <v>1895</v>
      </c>
      <c r="P926" s="375" t="s">
        <v>1896</v>
      </c>
      <c r="Q926" s="371">
        <v>0.34699999999999998</v>
      </c>
    </row>
    <row r="927" spans="15:17" x14ac:dyDescent="0.2">
      <c r="O927" s="370" t="s">
        <v>1897</v>
      </c>
      <c r="P927" s="375" t="s">
        <v>1898</v>
      </c>
      <c r="Q927" s="371">
        <v>0.36499999999999999</v>
      </c>
    </row>
    <row r="928" spans="15:17" x14ac:dyDescent="0.2">
      <c r="O928" s="370" t="s">
        <v>1899</v>
      </c>
      <c r="P928" s="375" t="s">
        <v>1900</v>
      </c>
      <c r="Q928" s="371">
        <v>0.25</v>
      </c>
    </row>
    <row r="929" spans="15:17" x14ac:dyDescent="0.2">
      <c r="O929" s="370" t="s">
        <v>1901</v>
      </c>
      <c r="P929" s="375" t="s">
        <v>1902</v>
      </c>
      <c r="Q929" s="371">
        <v>0.3</v>
      </c>
    </row>
    <row r="930" spans="15:17" x14ac:dyDescent="0.2">
      <c r="O930" s="370" t="s">
        <v>1903</v>
      </c>
      <c r="P930" s="375" t="s">
        <v>1904</v>
      </c>
      <c r="Q930" s="371">
        <v>0.16200000000000001</v>
      </c>
    </row>
    <row r="931" spans="15:17" x14ac:dyDescent="0.2">
      <c r="O931" s="370" t="s">
        <v>1905</v>
      </c>
      <c r="P931" s="375" t="s">
        <v>1906</v>
      </c>
      <c r="Q931" s="371">
        <v>0.42199999999999999</v>
      </c>
    </row>
    <row r="932" spans="15:17" x14ac:dyDescent="0.2">
      <c r="O932" s="370" t="s">
        <v>1907</v>
      </c>
      <c r="P932" s="375" t="s">
        <v>1908</v>
      </c>
      <c r="Q932" s="371">
        <v>0.36499999999999999</v>
      </c>
    </row>
    <row r="933" spans="15:17" x14ac:dyDescent="0.2">
      <c r="O933" s="370" t="s">
        <v>1909</v>
      </c>
      <c r="P933" s="375" t="s">
        <v>1910</v>
      </c>
      <c r="Q933" s="371">
        <v>4.7E-2</v>
      </c>
    </row>
    <row r="934" spans="15:17" x14ac:dyDescent="0.2">
      <c r="O934" s="370" t="s">
        <v>1911</v>
      </c>
      <c r="P934" s="375" t="s">
        <v>1912</v>
      </c>
      <c r="Q934" s="371">
        <v>0.19</v>
      </c>
    </row>
    <row r="935" spans="15:17" x14ac:dyDescent="0.2">
      <c r="O935" s="370" t="s">
        <v>1913</v>
      </c>
      <c r="P935" s="375" t="s">
        <v>1914</v>
      </c>
      <c r="Q935" s="371">
        <v>0.20399999999999999</v>
      </c>
    </row>
    <row r="936" spans="15:17" x14ac:dyDescent="0.2">
      <c r="O936" s="370" t="s">
        <v>1915</v>
      </c>
      <c r="P936" s="375" t="s">
        <v>1916</v>
      </c>
      <c r="Q936" s="371">
        <v>0</v>
      </c>
    </row>
    <row r="937" spans="15:17" x14ac:dyDescent="0.2">
      <c r="O937" s="370" t="s">
        <v>1917</v>
      </c>
      <c r="P937" s="375" t="s">
        <v>1918</v>
      </c>
      <c r="Q937" s="371">
        <v>0.26200000000000001</v>
      </c>
    </row>
    <row r="938" spans="15:17" x14ac:dyDescent="0.2">
      <c r="O938" s="370" t="s">
        <v>1919</v>
      </c>
      <c r="P938" s="375" t="s">
        <v>1920</v>
      </c>
      <c r="Q938" s="371">
        <v>0</v>
      </c>
    </row>
    <row r="939" spans="15:17" x14ac:dyDescent="0.2">
      <c r="O939" s="370" t="s">
        <v>1921</v>
      </c>
      <c r="P939" s="375" t="s">
        <v>1922</v>
      </c>
      <c r="Q939" s="371">
        <v>5.8000000000000003E-2</v>
      </c>
    </row>
    <row r="940" spans="15:17" x14ac:dyDescent="0.2">
      <c r="O940" s="370" t="s">
        <v>1923</v>
      </c>
      <c r="P940" s="375" t="s">
        <v>1924</v>
      </c>
      <c r="Q940" s="371">
        <v>0</v>
      </c>
    </row>
    <row r="941" spans="15:17" x14ac:dyDescent="0.2">
      <c r="O941" s="370" t="s">
        <v>1925</v>
      </c>
      <c r="P941" s="375" t="s">
        <v>1926</v>
      </c>
      <c r="Q941" s="371">
        <v>0.11799999999999999</v>
      </c>
    </row>
    <row r="942" spans="15:17" x14ac:dyDescent="0.2">
      <c r="O942" s="370" t="s">
        <v>1927</v>
      </c>
      <c r="P942" s="375" t="s">
        <v>1928</v>
      </c>
      <c r="Q942" s="371">
        <v>0.26899999999999996</v>
      </c>
    </row>
    <row r="943" spans="15:17" x14ac:dyDescent="0.2">
      <c r="O943" s="370" t="s">
        <v>1929</v>
      </c>
      <c r="P943" s="375" t="s">
        <v>1930</v>
      </c>
      <c r="Q943" s="371">
        <v>0.38400000000000001</v>
      </c>
    </row>
    <row r="944" spans="15:17" x14ac:dyDescent="0.2">
      <c r="O944" s="370" t="s">
        <v>1931</v>
      </c>
      <c r="P944" s="375" t="s">
        <v>1932</v>
      </c>
      <c r="Q944" s="371">
        <v>0</v>
      </c>
    </row>
    <row r="945" spans="15:17" x14ac:dyDescent="0.2">
      <c r="O945" s="370" t="s">
        <v>1933</v>
      </c>
      <c r="P945" s="375" t="s">
        <v>1934</v>
      </c>
      <c r="Q945" s="371">
        <v>0</v>
      </c>
    </row>
    <row r="946" spans="15:17" x14ac:dyDescent="0.2">
      <c r="O946" s="370" t="s">
        <v>1935</v>
      </c>
      <c r="P946" s="375" t="s">
        <v>1936</v>
      </c>
      <c r="Q946" s="371">
        <v>0</v>
      </c>
    </row>
    <row r="947" spans="15:17" x14ac:dyDescent="0.2">
      <c r="O947" s="370" t="s">
        <v>1937</v>
      </c>
      <c r="P947" s="375" t="s">
        <v>1938</v>
      </c>
      <c r="Q947" s="371">
        <v>0.314</v>
      </c>
    </row>
    <row r="948" spans="15:17" x14ac:dyDescent="0.2">
      <c r="O948" s="370" t="s">
        <v>1939</v>
      </c>
      <c r="P948" s="375" t="s">
        <v>1940</v>
      </c>
      <c r="Q948" s="371">
        <v>0.25900000000000001</v>
      </c>
    </row>
    <row r="949" spans="15:17" x14ac:dyDescent="0.2">
      <c r="O949" s="370" t="s">
        <v>1941</v>
      </c>
      <c r="P949" s="375" t="s">
        <v>1942</v>
      </c>
      <c r="Q949" s="371">
        <v>0</v>
      </c>
    </row>
    <row r="950" spans="15:17" x14ac:dyDescent="0.2">
      <c r="O950" s="370" t="s">
        <v>1943</v>
      </c>
      <c r="P950" s="375" t="s">
        <v>1944</v>
      </c>
      <c r="Q950" s="371">
        <v>0</v>
      </c>
    </row>
    <row r="951" spans="15:17" x14ac:dyDescent="0.2">
      <c r="O951" s="370" t="s">
        <v>1945</v>
      </c>
      <c r="P951" s="375" t="s">
        <v>1946</v>
      </c>
      <c r="Q951" s="371">
        <v>0</v>
      </c>
    </row>
    <row r="952" spans="15:17" x14ac:dyDescent="0.2">
      <c r="O952" s="370" t="s">
        <v>1947</v>
      </c>
      <c r="P952" s="375" t="s">
        <v>1948</v>
      </c>
      <c r="Q952" s="371">
        <v>0</v>
      </c>
    </row>
    <row r="953" spans="15:17" x14ac:dyDescent="0.2">
      <c r="O953" s="370" t="s">
        <v>1949</v>
      </c>
      <c r="P953" s="375" t="s">
        <v>1950</v>
      </c>
      <c r="Q953" s="371">
        <v>0</v>
      </c>
    </row>
    <row r="954" spans="15:17" x14ac:dyDescent="0.2">
      <c r="O954" s="370" t="s">
        <v>1951</v>
      </c>
      <c r="P954" s="375" t="s">
        <v>1952</v>
      </c>
      <c r="Q954" s="371">
        <v>0.51999999999999991</v>
      </c>
    </row>
    <row r="955" spans="15:17" x14ac:dyDescent="0.2">
      <c r="O955" s="370" t="s">
        <v>1953</v>
      </c>
      <c r="P955" s="375" t="s">
        <v>1954</v>
      </c>
      <c r="Q955" s="371">
        <v>0.34900000000000003</v>
      </c>
    </row>
    <row r="956" spans="15:17" x14ac:dyDescent="0.2">
      <c r="O956" s="370" t="s">
        <v>1955</v>
      </c>
      <c r="P956" s="375" t="s">
        <v>1956</v>
      </c>
      <c r="Q956" s="371">
        <v>0.46400000000000002</v>
      </c>
    </row>
    <row r="957" spans="15:17" x14ac:dyDescent="0.2">
      <c r="O957" s="370" t="s">
        <v>1957</v>
      </c>
      <c r="P957" s="375" t="s">
        <v>1958</v>
      </c>
      <c r="Q957" s="371">
        <v>0</v>
      </c>
    </row>
    <row r="958" spans="15:17" x14ac:dyDescent="0.2">
      <c r="O958" s="370" t="s">
        <v>1959</v>
      </c>
      <c r="P958" s="375" t="s">
        <v>1960</v>
      </c>
      <c r="Q958" s="371">
        <v>4.0000000000000001E-3</v>
      </c>
    </row>
    <row r="959" spans="15:17" x14ac:dyDescent="0.2">
      <c r="O959" s="370" t="s">
        <v>1961</v>
      </c>
      <c r="P959" s="375" t="s">
        <v>1962</v>
      </c>
      <c r="Q959" s="371">
        <v>9.0999999999999998E-2</v>
      </c>
    </row>
    <row r="960" spans="15:17" x14ac:dyDescent="0.2">
      <c r="O960" s="370" t="s">
        <v>1963</v>
      </c>
      <c r="P960" s="375" t="s">
        <v>1964</v>
      </c>
      <c r="Q960" s="371">
        <v>0.112</v>
      </c>
    </row>
    <row r="961" spans="15:17" x14ac:dyDescent="0.2">
      <c r="O961" s="370" t="s">
        <v>1965</v>
      </c>
      <c r="P961" s="375" t="s">
        <v>1966</v>
      </c>
      <c r="Q961" s="371">
        <v>0.92500000000000004</v>
      </c>
    </row>
    <row r="962" spans="15:17" x14ac:dyDescent="0.2">
      <c r="O962" s="370" t="s">
        <v>1967</v>
      </c>
      <c r="P962" s="375" t="s">
        <v>1968</v>
      </c>
      <c r="Q962" s="371">
        <v>0</v>
      </c>
    </row>
    <row r="963" spans="15:17" x14ac:dyDescent="0.2">
      <c r="O963" s="370" t="s">
        <v>1969</v>
      </c>
      <c r="P963" s="375" t="s">
        <v>1970</v>
      </c>
      <c r="Q963" s="371">
        <v>0.43600000000000005</v>
      </c>
    </row>
    <row r="964" spans="15:17" x14ac:dyDescent="0.2">
      <c r="O964" s="370" t="s">
        <v>1971</v>
      </c>
      <c r="P964" s="375" t="s">
        <v>1972</v>
      </c>
      <c r="Q964" s="371">
        <v>0</v>
      </c>
    </row>
    <row r="965" spans="15:17" x14ac:dyDescent="0.2">
      <c r="O965" s="370" t="s">
        <v>1973</v>
      </c>
      <c r="P965" s="375" t="s">
        <v>1974</v>
      </c>
      <c r="Q965" s="371">
        <v>0.56999999999999995</v>
      </c>
    </row>
    <row r="966" spans="15:17" x14ac:dyDescent="0.2">
      <c r="O966" s="370" t="s">
        <v>1975</v>
      </c>
      <c r="P966" s="375" t="s">
        <v>1976</v>
      </c>
      <c r="Q966" s="371">
        <v>0.495</v>
      </c>
    </row>
    <row r="967" spans="15:17" x14ac:dyDescent="0.2">
      <c r="O967" s="370" t="s">
        <v>1977</v>
      </c>
      <c r="P967" s="375" t="s">
        <v>1978</v>
      </c>
      <c r="Q967" s="371">
        <v>0.55699999999999994</v>
      </c>
    </row>
    <row r="968" spans="15:17" x14ac:dyDescent="0.2">
      <c r="O968" s="370" t="s">
        <v>1979</v>
      </c>
      <c r="P968" s="375" t="s">
        <v>1980</v>
      </c>
      <c r="Q968" s="371">
        <v>0</v>
      </c>
    </row>
    <row r="969" spans="15:17" x14ac:dyDescent="0.2">
      <c r="O969" s="370" t="s">
        <v>1981</v>
      </c>
      <c r="P969" s="375" t="s">
        <v>1982</v>
      </c>
      <c r="Q969" s="371">
        <v>0.253</v>
      </c>
    </row>
    <row r="970" spans="15:17" x14ac:dyDescent="0.2">
      <c r="O970" s="370" t="s">
        <v>1983</v>
      </c>
      <c r="P970" s="375" t="s">
        <v>1984</v>
      </c>
      <c r="Q970" s="371">
        <v>0.42199999999999999</v>
      </c>
    </row>
    <row r="971" spans="15:17" x14ac:dyDescent="0.2">
      <c r="O971" s="370" t="s">
        <v>1985</v>
      </c>
      <c r="P971" s="375" t="s">
        <v>1986</v>
      </c>
      <c r="Q971" s="371">
        <v>0</v>
      </c>
    </row>
    <row r="972" spans="15:17" x14ac:dyDescent="0.2">
      <c r="O972" s="370" t="s">
        <v>1987</v>
      </c>
      <c r="P972" s="375" t="s">
        <v>1988</v>
      </c>
      <c r="Q972" s="371">
        <v>0</v>
      </c>
    </row>
    <row r="973" spans="15:17" x14ac:dyDescent="0.2">
      <c r="O973" s="370" t="s">
        <v>1989</v>
      </c>
      <c r="P973" s="375" t="s">
        <v>1990</v>
      </c>
      <c r="Q973" s="371">
        <v>0</v>
      </c>
    </row>
    <row r="974" spans="15:17" x14ac:dyDescent="0.2">
      <c r="O974" s="370" t="s">
        <v>1991</v>
      </c>
      <c r="P974" s="375" t="s">
        <v>1992</v>
      </c>
      <c r="Q974" s="371">
        <v>0.48199999999999998</v>
      </c>
    </row>
    <row r="975" spans="15:17" x14ac:dyDescent="0.2">
      <c r="O975" s="370" t="s">
        <v>1993</v>
      </c>
      <c r="P975" s="375" t="s">
        <v>1994</v>
      </c>
      <c r="Q975" s="371">
        <v>0.45800000000000002</v>
      </c>
    </row>
    <row r="976" spans="15:17" x14ac:dyDescent="0.2">
      <c r="O976" s="370" t="s">
        <v>1995</v>
      </c>
      <c r="P976" s="375" t="s">
        <v>1996</v>
      </c>
      <c r="Q976" s="371">
        <v>0</v>
      </c>
    </row>
    <row r="977" spans="15:17" x14ac:dyDescent="0.2">
      <c r="O977" s="370" t="s">
        <v>1997</v>
      </c>
      <c r="P977" s="375" t="s">
        <v>1998</v>
      </c>
      <c r="Q977" s="371">
        <v>0</v>
      </c>
    </row>
    <row r="978" spans="15:17" x14ac:dyDescent="0.2">
      <c r="O978" s="370" t="s">
        <v>1999</v>
      </c>
      <c r="P978" s="375" t="s">
        <v>2000</v>
      </c>
      <c r="Q978" s="371">
        <v>0.34799999999999998</v>
      </c>
    </row>
    <row r="979" spans="15:17" x14ac:dyDescent="0.2">
      <c r="O979" s="370" t="s">
        <v>2001</v>
      </c>
      <c r="P979" s="375" t="s">
        <v>2002</v>
      </c>
      <c r="Q979" s="371">
        <v>0.34900000000000003</v>
      </c>
    </row>
    <row r="980" spans="15:17" x14ac:dyDescent="0.2">
      <c r="O980" s="370" t="s">
        <v>2003</v>
      </c>
      <c r="P980" s="375" t="s">
        <v>2004</v>
      </c>
      <c r="Q980" s="371">
        <v>0.29500000000000004</v>
      </c>
    </row>
    <row r="981" spans="15:17" x14ac:dyDescent="0.2">
      <c r="O981" s="370" t="s">
        <v>2005</v>
      </c>
      <c r="P981" s="375" t="s">
        <v>2006</v>
      </c>
      <c r="Q981" s="371">
        <v>0</v>
      </c>
    </row>
    <row r="982" spans="15:17" x14ac:dyDescent="0.2">
      <c r="O982" s="370" t="s">
        <v>2007</v>
      </c>
      <c r="P982" s="375" t="s">
        <v>2008</v>
      </c>
      <c r="Q982" s="371">
        <v>0.501</v>
      </c>
    </row>
    <row r="983" spans="15:17" x14ac:dyDescent="0.2">
      <c r="O983" s="370" t="s">
        <v>2009</v>
      </c>
      <c r="P983" s="375" t="s">
        <v>2010</v>
      </c>
      <c r="Q983" s="371">
        <v>0.1</v>
      </c>
    </row>
    <row r="984" spans="15:17" x14ac:dyDescent="0.2">
      <c r="O984" s="370" t="s">
        <v>2011</v>
      </c>
      <c r="P984" s="375" t="s">
        <v>2012</v>
      </c>
      <c r="Q984" s="371">
        <v>0</v>
      </c>
    </row>
    <row r="985" spans="15:17" x14ac:dyDescent="0.2">
      <c r="O985" s="370" t="s">
        <v>2013</v>
      </c>
      <c r="P985" s="375" t="s">
        <v>2014</v>
      </c>
      <c r="Q985" s="371">
        <v>0.21299999999999999</v>
      </c>
    </row>
    <row r="986" spans="15:17" x14ac:dyDescent="0.2">
      <c r="O986" s="370" t="s">
        <v>2015</v>
      </c>
      <c r="P986" s="375" t="s">
        <v>2016</v>
      </c>
      <c r="Q986" s="371">
        <v>0</v>
      </c>
    </row>
    <row r="987" spans="15:17" x14ac:dyDescent="0.2">
      <c r="O987" s="370" t="s">
        <v>2017</v>
      </c>
      <c r="P987" s="375" t="s">
        <v>2018</v>
      </c>
      <c r="Q987" s="371">
        <v>0</v>
      </c>
    </row>
    <row r="988" spans="15:17" x14ac:dyDescent="0.2">
      <c r="O988" s="370" t="s">
        <v>2019</v>
      </c>
      <c r="P988" s="375" t="s">
        <v>2020</v>
      </c>
      <c r="Q988" s="371">
        <v>0</v>
      </c>
    </row>
    <row r="989" spans="15:17" x14ac:dyDescent="0.2">
      <c r="O989" s="370" t="s">
        <v>2021</v>
      </c>
      <c r="P989" s="375" t="s">
        <v>2022</v>
      </c>
      <c r="Q989" s="371">
        <v>0</v>
      </c>
    </row>
    <row r="990" spans="15:17" x14ac:dyDescent="0.2">
      <c r="O990" s="370" t="s">
        <v>2023</v>
      </c>
      <c r="P990" s="375" t="s">
        <v>2024</v>
      </c>
      <c r="Q990" s="371">
        <v>0</v>
      </c>
    </row>
    <row r="991" spans="15:17" x14ac:dyDescent="0.2">
      <c r="O991" s="370" t="s">
        <v>2025</v>
      </c>
      <c r="P991" s="375" t="s">
        <v>2026</v>
      </c>
      <c r="Q991" s="371">
        <v>0.50800000000000001</v>
      </c>
    </row>
    <row r="992" spans="15:17" x14ac:dyDescent="0.2">
      <c r="O992" s="370" t="s">
        <v>2027</v>
      </c>
      <c r="P992" s="375" t="s">
        <v>2028</v>
      </c>
      <c r="Q992" s="371">
        <v>0.39800000000000002</v>
      </c>
    </row>
    <row r="993" spans="15:17" x14ac:dyDescent="0.2">
      <c r="O993" s="370" t="s">
        <v>2029</v>
      </c>
      <c r="P993" s="375" t="s">
        <v>2030</v>
      </c>
      <c r="Q993" s="371">
        <v>0</v>
      </c>
    </row>
    <row r="994" spans="15:17" x14ac:dyDescent="0.2">
      <c r="O994" s="370" t="s">
        <v>2031</v>
      </c>
      <c r="P994" s="375" t="s">
        <v>2032</v>
      </c>
      <c r="Q994" s="371">
        <v>0</v>
      </c>
    </row>
    <row r="995" spans="15:17" x14ac:dyDescent="0.2">
      <c r="O995" s="370" t="s">
        <v>2033</v>
      </c>
      <c r="P995" s="375" t="s">
        <v>2034</v>
      </c>
      <c r="Q995" s="371">
        <v>0.42399999999999999</v>
      </c>
    </row>
    <row r="996" spans="15:17" x14ac:dyDescent="0.2">
      <c r="O996" s="370" t="s">
        <v>2035</v>
      </c>
      <c r="P996" s="375" t="s">
        <v>2036</v>
      </c>
      <c r="Q996" s="371">
        <v>1.2589999999999999</v>
      </c>
    </row>
    <row r="997" spans="15:17" x14ac:dyDescent="0.2">
      <c r="O997" s="370" t="s">
        <v>2037</v>
      </c>
      <c r="P997" s="375" t="s">
        <v>2038</v>
      </c>
      <c r="Q997" s="371">
        <v>0.39900000000000002</v>
      </c>
    </row>
    <row r="998" spans="15:17" x14ac:dyDescent="0.2">
      <c r="O998" s="370" t="s">
        <v>2039</v>
      </c>
      <c r="P998" s="375" t="s">
        <v>2040</v>
      </c>
      <c r="Q998" s="371">
        <v>0.29899999999999999</v>
      </c>
    </row>
    <row r="999" spans="15:17" x14ac:dyDescent="0.2">
      <c r="O999" s="370" t="s">
        <v>2041</v>
      </c>
      <c r="P999" s="375" t="s">
        <v>2042</v>
      </c>
      <c r="Q999" s="371">
        <v>0.19900000000000001</v>
      </c>
    </row>
    <row r="1000" spans="15:17" x14ac:dyDescent="0.2">
      <c r="O1000" s="370" t="s">
        <v>2043</v>
      </c>
      <c r="P1000" s="375" t="s">
        <v>2044</v>
      </c>
      <c r="Q1000" s="371">
        <v>0</v>
      </c>
    </row>
    <row r="1001" spans="15:17" x14ac:dyDescent="0.2">
      <c r="O1001" s="370" t="s">
        <v>2045</v>
      </c>
      <c r="P1001" s="375" t="s">
        <v>2046</v>
      </c>
      <c r="Q1001" s="371">
        <v>0.45</v>
      </c>
    </row>
    <row r="1002" spans="15:17" x14ac:dyDescent="0.2">
      <c r="O1002" s="370" t="s">
        <v>2047</v>
      </c>
      <c r="P1002" s="375" t="s">
        <v>2048</v>
      </c>
      <c r="Q1002" s="371">
        <v>0.315</v>
      </c>
    </row>
    <row r="1003" spans="15:17" x14ac:dyDescent="0.2">
      <c r="O1003" s="370" t="s">
        <v>2049</v>
      </c>
      <c r="P1003" s="375" t="s">
        <v>2050</v>
      </c>
      <c r="Q1003" s="371">
        <v>0.23499999999999999</v>
      </c>
    </row>
    <row r="1004" spans="15:17" x14ac:dyDescent="0.2">
      <c r="O1004" s="370" t="s">
        <v>2051</v>
      </c>
      <c r="P1004" s="375" t="s">
        <v>2052</v>
      </c>
      <c r="Q1004" s="371">
        <v>0.42199999999999999</v>
      </c>
    </row>
    <row r="1005" spans="15:17" x14ac:dyDescent="0.2">
      <c r="O1005" s="370" t="s">
        <v>2053</v>
      </c>
      <c r="P1005" s="375" t="s">
        <v>2054</v>
      </c>
      <c r="Q1005" s="371">
        <v>0.33799999999999997</v>
      </c>
    </row>
    <row r="1006" spans="15:17" x14ac:dyDescent="0.2">
      <c r="O1006" s="370" t="s">
        <v>2055</v>
      </c>
      <c r="P1006" s="375" t="s">
        <v>2056</v>
      </c>
      <c r="Q1006" s="371">
        <v>0</v>
      </c>
    </row>
    <row r="1007" spans="15:17" x14ac:dyDescent="0.2">
      <c r="O1007" s="370" t="s">
        <v>2057</v>
      </c>
      <c r="P1007" s="375" t="s">
        <v>2058</v>
      </c>
      <c r="Q1007" s="371">
        <v>0.40499999999999997</v>
      </c>
    </row>
    <row r="1008" spans="15:17" x14ac:dyDescent="0.2">
      <c r="O1008" s="370" t="s">
        <v>2059</v>
      </c>
      <c r="P1008" s="375" t="s">
        <v>2060</v>
      </c>
      <c r="Q1008" s="371">
        <v>0.42399999999999999</v>
      </c>
    </row>
    <row r="1009" spans="15:17" x14ac:dyDescent="0.2">
      <c r="O1009" s="370" t="s">
        <v>2061</v>
      </c>
      <c r="P1009" s="375" t="s">
        <v>2062</v>
      </c>
      <c r="Q1009" s="371">
        <v>0</v>
      </c>
    </row>
    <row r="1010" spans="15:17" x14ac:dyDescent="0.2">
      <c r="O1010" s="370" t="s">
        <v>2063</v>
      </c>
      <c r="P1010" s="375" t="s">
        <v>2064</v>
      </c>
      <c r="Q1010" s="371">
        <v>0.309</v>
      </c>
    </row>
    <row r="1011" spans="15:17" x14ac:dyDescent="0.2">
      <c r="O1011" s="370" t="s">
        <v>2065</v>
      </c>
      <c r="P1011" s="375" t="s">
        <v>2066</v>
      </c>
      <c r="Q1011" s="371">
        <v>0</v>
      </c>
    </row>
    <row r="1012" spans="15:17" x14ac:dyDescent="0.2">
      <c r="O1012" s="370" t="s">
        <v>2067</v>
      </c>
      <c r="P1012" s="375" t="s">
        <v>2068</v>
      </c>
      <c r="Q1012" s="371">
        <v>0.59599999999999997</v>
      </c>
    </row>
    <row r="1013" spans="15:17" x14ac:dyDescent="0.2">
      <c r="O1013" s="370" t="s">
        <v>2069</v>
      </c>
      <c r="P1013" s="375" t="s">
        <v>2070</v>
      </c>
      <c r="Q1013" s="371">
        <v>0</v>
      </c>
    </row>
    <row r="1014" spans="15:17" x14ac:dyDescent="0.2">
      <c r="O1014" s="370" t="s">
        <v>2071</v>
      </c>
      <c r="P1014" s="375" t="s">
        <v>2072</v>
      </c>
      <c r="Q1014" s="371">
        <v>0</v>
      </c>
    </row>
    <row r="1015" spans="15:17" x14ac:dyDescent="0.2">
      <c r="O1015" s="370" t="s">
        <v>2073</v>
      </c>
      <c r="P1015" s="375" t="s">
        <v>2074</v>
      </c>
      <c r="Q1015" s="371">
        <v>0.29899999999999999</v>
      </c>
    </row>
    <row r="1016" spans="15:17" x14ac:dyDescent="0.2">
      <c r="O1016" s="370" t="s">
        <v>2075</v>
      </c>
      <c r="P1016" s="375" t="s">
        <v>2076</v>
      </c>
      <c r="Q1016" s="371">
        <v>0.27200000000000002</v>
      </c>
    </row>
    <row r="1017" spans="15:17" x14ac:dyDescent="0.2">
      <c r="O1017" s="370" t="s">
        <v>2077</v>
      </c>
      <c r="P1017" s="375" t="s">
        <v>2078</v>
      </c>
      <c r="Q1017" s="371">
        <v>0.48399999999999999</v>
      </c>
    </row>
    <row r="1018" spans="15:17" x14ac:dyDescent="0.2">
      <c r="O1018" s="370" t="s">
        <v>2079</v>
      </c>
      <c r="P1018" s="375" t="s">
        <v>2080</v>
      </c>
      <c r="Q1018" s="371">
        <v>0</v>
      </c>
    </row>
    <row r="1019" spans="15:17" x14ac:dyDescent="0.2">
      <c r="O1019" s="370" t="s">
        <v>2081</v>
      </c>
      <c r="P1019" s="375" t="s">
        <v>2082</v>
      </c>
      <c r="Q1019" s="371">
        <v>0.755</v>
      </c>
    </row>
    <row r="1020" spans="15:17" x14ac:dyDescent="0.2">
      <c r="O1020" s="370" t="s">
        <v>2083</v>
      </c>
      <c r="P1020" s="375" t="s">
        <v>2084</v>
      </c>
      <c r="Q1020" s="371">
        <v>0</v>
      </c>
    </row>
    <row r="1021" spans="15:17" x14ac:dyDescent="0.2">
      <c r="O1021" s="370" t="s">
        <v>2085</v>
      </c>
      <c r="P1021" s="375" t="s">
        <v>2086</v>
      </c>
      <c r="Q1021" s="371">
        <v>0.56499999999999995</v>
      </c>
    </row>
    <row r="1022" spans="15:17" x14ac:dyDescent="0.2">
      <c r="O1022" s="370" t="s">
        <v>2087</v>
      </c>
      <c r="P1022" s="375" t="s">
        <v>2088</v>
      </c>
      <c r="Q1022" s="371">
        <v>0</v>
      </c>
    </row>
    <row r="1023" spans="15:17" x14ac:dyDescent="0.2">
      <c r="O1023" s="370" t="s">
        <v>2089</v>
      </c>
      <c r="P1023" s="375" t="s">
        <v>2090</v>
      </c>
      <c r="Q1023" s="371">
        <v>0.52400000000000002</v>
      </c>
    </row>
    <row r="1024" spans="15:17" x14ac:dyDescent="0.2">
      <c r="O1024" s="370" t="s">
        <v>2091</v>
      </c>
      <c r="P1024" s="375" t="s">
        <v>2092</v>
      </c>
      <c r="Q1024" s="371">
        <v>0</v>
      </c>
    </row>
    <row r="1025" spans="15:17" x14ac:dyDescent="0.2">
      <c r="O1025" s="370" t="s">
        <v>2093</v>
      </c>
      <c r="P1025" s="375" t="s">
        <v>2094</v>
      </c>
      <c r="Q1025" s="371">
        <v>0</v>
      </c>
    </row>
    <row r="1026" spans="15:17" x14ac:dyDescent="0.2">
      <c r="O1026" s="370" t="s">
        <v>2095</v>
      </c>
      <c r="P1026" s="375" t="s">
        <v>2096</v>
      </c>
      <c r="Q1026" s="371">
        <v>0.307</v>
      </c>
    </row>
    <row r="1027" spans="15:17" x14ac:dyDescent="0.2">
      <c r="O1027" s="370" t="s">
        <v>2097</v>
      </c>
      <c r="P1027" s="375" t="s">
        <v>2098</v>
      </c>
      <c r="Q1027" s="371">
        <v>0</v>
      </c>
    </row>
    <row r="1028" spans="15:17" x14ac:dyDescent="0.2">
      <c r="O1028" s="370" t="s">
        <v>2099</v>
      </c>
      <c r="P1028" s="375" t="s">
        <v>2100</v>
      </c>
      <c r="Q1028" s="371">
        <v>0.37</v>
      </c>
    </row>
    <row r="1029" spans="15:17" x14ac:dyDescent="0.2">
      <c r="O1029" s="370" t="s">
        <v>2101</v>
      </c>
      <c r="P1029" s="375" t="s">
        <v>2102</v>
      </c>
      <c r="Q1029" s="371">
        <v>0.53500000000000003</v>
      </c>
    </row>
    <row r="1030" spans="15:17" x14ac:dyDescent="0.2">
      <c r="O1030" s="370" t="s">
        <v>2103</v>
      </c>
      <c r="P1030" s="375" t="s">
        <v>2104</v>
      </c>
      <c r="Q1030" s="371">
        <v>0</v>
      </c>
    </row>
    <row r="1031" spans="15:17" x14ac:dyDescent="0.2">
      <c r="O1031" s="370" t="s">
        <v>2105</v>
      </c>
      <c r="P1031" s="375" t="s">
        <v>2106</v>
      </c>
      <c r="Q1031" s="371">
        <v>0.55000000000000004</v>
      </c>
    </row>
    <row r="1032" spans="15:17" x14ac:dyDescent="0.2">
      <c r="O1032" s="370" t="s">
        <v>2107</v>
      </c>
      <c r="P1032" s="375" t="s">
        <v>2108</v>
      </c>
      <c r="Q1032" s="371">
        <v>0</v>
      </c>
    </row>
    <row r="1033" spans="15:17" x14ac:dyDescent="0.2">
      <c r="O1033" s="370" t="s">
        <v>2109</v>
      </c>
      <c r="P1033" s="375" t="s">
        <v>2110</v>
      </c>
      <c r="Q1033" s="371">
        <v>0</v>
      </c>
    </row>
    <row r="1034" spans="15:17" x14ac:dyDescent="0.2">
      <c r="O1034" s="370" t="s">
        <v>2111</v>
      </c>
      <c r="P1034" s="375" t="s">
        <v>2112</v>
      </c>
      <c r="Q1034" s="371">
        <v>0</v>
      </c>
    </row>
    <row r="1035" spans="15:17" x14ac:dyDescent="0.2">
      <c r="O1035" s="370" t="s">
        <v>2113</v>
      </c>
      <c r="P1035" s="375" t="s">
        <v>2114</v>
      </c>
      <c r="Q1035" s="371">
        <v>0</v>
      </c>
    </row>
    <row r="1036" spans="15:17" x14ac:dyDescent="0.2">
      <c r="O1036" s="370" t="s">
        <v>2115</v>
      </c>
      <c r="P1036" s="375" t="s">
        <v>2116</v>
      </c>
      <c r="Q1036" s="371">
        <v>0</v>
      </c>
    </row>
    <row r="1037" spans="15:17" x14ac:dyDescent="0.2">
      <c r="O1037" s="370" t="s">
        <v>2117</v>
      </c>
      <c r="P1037" s="375" t="s">
        <v>2118</v>
      </c>
      <c r="Q1037" s="371">
        <v>0.36799999999999999</v>
      </c>
    </row>
    <row r="1038" spans="15:17" x14ac:dyDescent="0.2">
      <c r="O1038" s="370" t="s">
        <v>2119</v>
      </c>
      <c r="P1038" s="375" t="s">
        <v>2120</v>
      </c>
      <c r="Q1038" s="371">
        <v>0</v>
      </c>
    </row>
    <row r="1039" spans="15:17" x14ac:dyDescent="0.2">
      <c r="O1039" s="370" t="s">
        <v>2121</v>
      </c>
      <c r="P1039" s="375" t="s">
        <v>2122</v>
      </c>
      <c r="Q1039" s="371">
        <v>0</v>
      </c>
    </row>
    <row r="1040" spans="15:17" x14ac:dyDescent="0.2">
      <c r="O1040" s="370" t="s">
        <v>2123</v>
      </c>
      <c r="P1040" s="375" t="s">
        <v>2124</v>
      </c>
      <c r="Q1040" s="371">
        <v>0.42799999999999999</v>
      </c>
    </row>
    <row r="1041" spans="15:17" x14ac:dyDescent="0.2">
      <c r="O1041" s="370" t="s">
        <v>2125</v>
      </c>
      <c r="P1041" s="375" t="s">
        <v>2126</v>
      </c>
      <c r="Q1041" s="371">
        <v>0</v>
      </c>
    </row>
    <row r="1042" spans="15:17" x14ac:dyDescent="0.2">
      <c r="O1042" s="370" t="s">
        <v>2127</v>
      </c>
      <c r="P1042" s="375" t="s">
        <v>2128</v>
      </c>
      <c r="Q1042" s="371">
        <v>0.42000000000000004</v>
      </c>
    </row>
    <row r="1043" spans="15:17" x14ac:dyDescent="0.2">
      <c r="O1043" s="370" t="s">
        <v>2129</v>
      </c>
      <c r="P1043" s="375" t="s">
        <v>2130</v>
      </c>
      <c r="Q1043" s="371">
        <v>0</v>
      </c>
    </row>
    <row r="1044" spans="15:17" x14ac:dyDescent="0.2">
      <c r="O1044" s="370" t="s">
        <v>2131</v>
      </c>
      <c r="P1044" s="375" t="s">
        <v>2132</v>
      </c>
      <c r="Q1044" s="371">
        <v>0</v>
      </c>
    </row>
    <row r="1045" spans="15:17" x14ac:dyDescent="0.2">
      <c r="O1045" s="370" t="s">
        <v>2133</v>
      </c>
      <c r="P1045" s="375" t="s">
        <v>2134</v>
      </c>
      <c r="Q1045" s="371">
        <v>0</v>
      </c>
    </row>
    <row r="1046" spans="15:17" x14ac:dyDescent="0.2">
      <c r="O1046" s="370" t="s">
        <v>2135</v>
      </c>
      <c r="P1046" s="375" t="s">
        <v>2136</v>
      </c>
      <c r="Q1046" s="371">
        <v>0</v>
      </c>
    </row>
    <row r="1047" spans="15:17" x14ac:dyDescent="0.2">
      <c r="O1047" s="370" t="s">
        <v>2137</v>
      </c>
      <c r="P1047" s="375" t="s">
        <v>2138</v>
      </c>
      <c r="Q1047" s="371">
        <v>0.63900000000000001</v>
      </c>
    </row>
    <row r="1048" spans="15:17" x14ac:dyDescent="0.2">
      <c r="O1048" s="370" t="s">
        <v>2139</v>
      </c>
      <c r="P1048" s="375" t="s">
        <v>2140</v>
      </c>
      <c r="Q1048" s="371">
        <v>0.39800000000000002</v>
      </c>
    </row>
    <row r="1049" spans="15:17" x14ac:dyDescent="0.2">
      <c r="O1049" s="370" t="s">
        <v>2141</v>
      </c>
      <c r="P1049" s="375" t="s">
        <v>2142</v>
      </c>
      <c r="Q1049" s="371">
        <v>0</v>
      </c>
    </row>
    <row r="1050" spans="15:17" x14ac:dyDescent="0.2">
      <c r="O1050" s="370" t="s">
        <v>2143</v>
      </c>
      <c r="P1050" s="375" t="s">
        <v>2144</v>
      </c>
      <c r="Q1050" s="371">
        <v>0</v>
      </c>
    </row>
    <row r="1051" spans="15:17" x14ac:dyDescent="0.2">
      <c r="O1051" s="370" t="s">
        <v>2145</v>
      </c>
      <c r="P1051" s="375" t="s">
        <v>2146</v>
      </c>
      <c r="Q1051" s="371">
        <v>0</v>
      </c>
    </row>
    <row r="1052" spans="15:17" x14ac:dyDescent="0.2">
      <c r="O1052" s="370" t="s">
        <v>2147</v>
      </c>
      <c r="P1052" s="375" t="s">
        <v>2148</v>
      </c>
      <c r="Q1052" s="371">
        <v>0</v>
      </c>
    </row>
    <row r="1053" spans="15:17" x14ac:dyDescent="0.2">
      <c r="O1053" s="370" t="s">
        <v>2149</v>
      </c>
      <c r="P1053" s="375" t="s">
        <v>2150</v>
      </c>
      <c r="Q1053" s="371">
        <v>0</v>
      </c>
    </row>
    <row r="1054" spans="15:17" x14ac:dyDescent="0.2">
      <c r="O1054" s="370" t="s">
        <v>2151</v>
      </c>
      <c r="P1054" s="375" t="s">
        <v>2152</v>
      </c>
      <c r="Q1054" s="371">
        <v>0</v>
      </c>
    </row>
    <row r="1055" spans="15:17" x14ac:dyDescent="0.2">
      <c r="O1055" s="370" t="s">
        <v>2153</v>
      </c>
      <c r="P1055" s="375" t="s">
        <v>2154</v>
      </c>
      <c r="Q1055" s="371">
        <v>0.61899999999999999</v>
      </c>
    </row>
    <row r="1056" spans="15:17" x14ac:dyDescent="0.2">
      <c r="O1056" s="370" t="s">
        <v>2155</v>
      </c>
      <c r="P1056" s="375" t="s">
        <v>2156</v>
      </c>
      <c r="Q1056" s="371">
        <v>0</v>
      </c>
    </row>
    <row r="1057" spans="15:17" x14ac:dyDescent="0.2">
      <c r="O1057" s="370" t="s">
        <v>2157</v>
      </c>
      <c r="P1057" s="375" t="s">
        <v>2158</v>
      </c>
      <c r="Q1057" s="371">
        <v>0.12999999999999998</v>
      </c>
    </row>
    <row r="1058" spans="15:17" x14ac:dyDescent="0.2">
      <c r="O1058" s="370" t="s">
        <v>2159</v>
      </c>
      <c r="P1058" s="375" t="s">
        <v>2160</v>
      </c>
      <c r="Q1058" s="371">
        <v>0.23699999999999999</v>
      </c>
    </row>
    <row r="1059" spans="15:17" x14ac:dyDescent="0.2">
      <c r="O1059" s="370" t="s">
        <v>2161</v>
      </c>
      <c r="P1059" s="375" t="s">
        <v>2162</v>
      </c>
      <c r="Q1059" s="371">
        <v>0.25900000000000001</v>
      </c>
    </row>
    <row r="1060" spans="15:17" x14ac:dyDescent="0.2">
      <c r="O1060" s="370" t="s">
        <v>2163</v>
      </c>
      <c r="P1060" s="375" t="s">
        <v>2164</v>
      </c>
      <c r="Q1060" s="371">
        <v>0.30099999999999999</v>
      </c>
    </row>
    <row r="1061" spans="15:17" x14ac:dyDescent="0.2">
      <c r="O1061" s="370" t="s">
        <v>2165</v>
      </c>
      <c r="P1061" s="375" t="s">
        <v>2166</v>
      </c>
      <c r="Q1061" s="371">
        <v>0.32600000000000001</v>
      </c>
    </row>
    <row r="1062" spans="15:17" x14ac:dyDescent="0.2">
      <c r="O1062" s="370" t="s">
        <v>2167</v>
      </c>
      <c r="P1062" s="375" t="s">
        <v>2168</v>
      </c>
      <c r="Q1062" s="371">
        <v>0.42199999999999999</v>
      </c>
    </row>
    <row r="1063" spans="15:17" x14ac:dyDescent="0.2">
      <c r="O1063" s="370" t="s">
        <v>2169</v>
      </c>
      <c r="P1063" s="375" t="s">
        <v>2170</v>
      </c>
      <c r="Q1063" s="371">
        <v>0</v>
      </c>
    </row>
    <row r="1064" spans="15:17" x14ac:dyDescent="0.2">
      <c r="O1064" s="370" t="s">
        <v>2171</v>
      </c>
      <c r="P1064" s="375" t="s">
        <v>2172</v>
      </c>
      <c r="Q1064" s="371">
        <v>0</v>
      </c>
    </row>
    <row r="1065" spans="15:17" x14ac:dyDescent="0.2">
      <c r="O1065" s="370" t="s">
        <v>2173</v>
      </c>
      <c r="P1065" s="375" t="s">
        <v>2174</v>
      </c>
      <c r="Q1065" s="371">
        <v>0.42199999999999999</v>
      </c>
    </row>
    <row r="1066" spans="15:17" x14ac:dyDescent="0.2">
      <c r="O1066" s="370" t="s">
        <v>2175</v>
      </c>
      <c r="P1066" s="375" t="s">
        <v>2176</v>
      </c>
      <c r="Q1066" s="371">
        <v>0</v>
      </c>
    </row>
    <row r="1067" spans="15:17" x14ac:dyDescent="0.2">
      <c r="O1067" s="370" t="s">
        <v>2177</v>
      </c>
      <c r="P1067" s="375" t="s">
        <v>2178</v>
      </c>
      <c r="Q1067" s="371">
        <v>0</v>
      </c>
    </row>
    <row r="1068" spans="15:17" x14ac:dyDescent="0.2">
      <c r="O1068" s="370" t="s">
        <v>2179</v>
      </c>
      <c r="P1068" s="375" t="s">
        <v>2180</v>
      </c>
      <c r="Q1068" s="371">
        <v>0.437</v>
      </c>
    </row>
    <row r="1069" spans="15:17" x14ac:dyDescent="0.2">
      <c r="O1069" s="370" t="s">
        <v>2181</v>
      </c>
      <c r="P1069" s="375" t="s">
        <v>2182</v>
      </c>
      <c r="Q1069" s="371">
        <v>0.41899999999999998</v>
      </c>
    </row>
    <row r="1070" spans="15:17" x14ac:dyDescent="0.2">
      <c r="O1070" s="370" t="s">
        <v>2183</v>
      </c>
      <c r="P1070" s="375" t="s">
        <v>2184</v>
      </c>
      <c r="Q1070" s="371">
        <v>0.52899999999999991</v>
      </c>
    </row>
    <row r="1071" spans="15:17" x14ac:dyDescent="0.2">
      <c r="O1071" s="370" t="s">
        <v>2185</v>
      </c>
      <c r="P1071" s="375" t="s">
        <v>2186</v>
      </c>
      <c r="Q1071" s="371">
        <v>0</v>
      </c>
    </row>
    <row r="1072" spans="15:17" x14ac:dyDescent="0.2">
      <c r="O1072" s="370" t="s">
        <v>2187</v>
      </c>
      <c r="P1072" s="375" t="s">
        <v>2188</v>
      </c>
      <c r="Q1072" s="371">
        <v>0</v>
      </c>
    </row>
    <row r="1073" spans="15:17" x14ac:dyDescent="0.2">
      <c r="O1073" s="370" t="s">
        <v>2189</v>
      </c>
      <c r="P1073" s="375" t="s">
        <v>2190</v>
      </c>
      <c r="Q1073" s="371">
        <v>0.1</v>
      </c>
    </row>
    <row r="1074" spans="15:17" x14ac:dyDescent="0.2">
      <c r="O1074" s="370" t="s">
        <v>2191</v>
      </c>
      <c r="P1074" s="375" t="s">
        <v>2192</v>
      </c>
      <c r="Q1074" s="371">
        <v>0.25</v>
      </c>
    </row>
    <row r="1075" spans="15:17" x14ac:dyDescent="0.2">
      <c r="O1075" s="370" t="s">
        <v>2193</v>
      </c>
      <c r="P1075" s="375" t="s">
        <v>2194</v>
      </c>
      <c r="Q1075" s="371">
        <v>0.69200000000000006</v>
      </c>
    </row>
    <row r="1076" spans="15:17" x14ac:dyDescent="0.2">
      <c r="O1076" s="370" t="s">
        <v>2195</v>
      </c>
      <c r="P1076" s="375" t="s">
        <v>2196</v>
      </c>
      <c r="Q1076" s="371">
        <v>0</v>
      </c>
    </row>
    <row r="1077" spans="15:17" x14ac:dyDescent="0.2">
      <c r="O1077" s="370" t="s">
        <v>2197</v>
      </c>
      <c r="P1077" s="375" t="s">
        <v>2198</v>
      </c>
      <c r="Q1077" s="371">
        <v>0</v>
      </c>
    </row>
    <row r="1078" spans="15:17" x14ac:dyDescent="0.2">
      <c r="O1078" s="370" t="s">
        <v>2199</v>
      </c>
      <c r="P1078" s="375" t="s">
        <v>2200</v>
      </c>
      <c r="Q1078" s="371">
        <v>0.42499999999999999</v>
      </c>
    </row>
    <row r="1079" spans="15:17" x14ac:dyDescent="0.2">
      <c r="O1079" s="370" t="s">
        <v>2201</v>
      </c>
      <c r="P1079" s="375" t="s">
        <v>2202</v>
      </c>
      <c r="Q1079" s="371">
        <v>0.58799999999999997</v>
      </c>
    </row>
    <row r="1080" spans="15:17" x14ac:dyDescent="0.2">
      <c r="O1080" s="370" t="s">
        <v>2203</v>
      </c>
      <c r="P1080" s="375" t="s">
        <v>2204</v>
      </c>
      <c r="Q1080" s="371">
        <v>0.56099999999999994</v>
      </c>
    </row>
    <row r="1081" spans="15:17" x14ac:dyDescent="0.2">
      <c r="O1081" s="370" t="s">
        <v>2205</v>
      </c>
      <c r="P1081" s="375" t="s">
        <v>2206</v>
      </c>
      <c r="Q1081" s="371">
        <v>0</v>
      </c>
    </row>
    <row r="1082" spans="15:17" x14ac:dyDescent="0.2">
      <c r="O1082" s="370" t="s">
        <v>2207</v>
      </c>
      <c r="P1082" s="375" t="s">
        <v>2208</v>
      </c>
      <c r="Q1082" s="371">
        <v>0.38699999999999996</v>
      </c>
    </row>
    <row r="1083" spans="15:17" x14ac:dyDescent="0.2">
      <c r="O1083" s="370" t="s">
        <v>2209</v>
      </c>
      <c r="P1083" s="375" t="s">
        <v>2210</v>
      </c>
      <c r="Q1083" s="371">
        <v>0.42000000000000004</v>
      </c>
    </row>
    <row r="1084" spans="15:17" x14ac:dyDescent="0.2">
      <c r="O1084" s="370" t="s">
        <v>2211</v>
      </c>
      <c r="P1084" s="375" t="s">
        <v>2212</v>
      </c>
      <c r="Q1084" s="371">
        <v>0</v>
      </c>
    </row>
    <row r="1085" spans="15:17" x14ac:dyDescent="0.2">
      <c r="O1085" s="370" t="s">
        <v>2213</v>
      </c>
      <c r="P1085" s="375" t="s">
        <v>2214</v>
      </c>
      <c r="Q1085" s="371">
        <v>0.372</v>
      </c>
    </row>
    <row r="1086" spans="15:17" x14ac:dyDescent="0.2">
      <c r="O1086" s="370" t="s">
        <v>2215</v>
      </c>
      <c r="P1086" s="375" t="s">
        <v>2216</v>
      </c>
      <c r="Q1086" s="371">
        <v>0</v>
      </c>
    </row>
    <row r="1087" spans="15:17" x14ac:dyDescent="0.2">
      <c r="O1087" s="370" t="s">
        <v>2217</v>
      </c>
      <c r="P1087" s="375" t="s">
        <v>2218</v>
      </c>
      <c r="Q1087" s="371">
        <v>0.45399999999999996</v>
      </c>
    </row>
    <row r="1088" spans="15:17" x14ac:dyDescent="0.2">
      <c r="O1088" s="370" t="s">
        <v>2219</v>
      </c>
      <c r="P1088" s="375" t="s">
        <v>2220</v>
      </c>
      <c r="Q1088" s="371">
        <v>0.32</v>
      </c>
    </row>
    <row r="1089" spans="15:17" x14ac:dyDescent="0.2">
      <c r="O1089" s="370" t="s">
        <v>2221</v>
      </c>
      <c r="P1089" s="375" t="s">
        <v>2222</v>
      </c>
      <c r="Q1089" s="371">
        <v>0</v>
      </c>
    </row>
    <row r="1090" spans="15:17" x14ac:dyDescent="0.2">
      <c r="O1090" s="370" t="s">
        <v>2223</v>
      </c>
      <c r="P1090" s="375" t="s">
        <v>2224</v>
      </c>
      <c r="Q1090" s="371">
        <v>0.54299999999999993</v>
      </c>
    </row>
    <row r="1091" spans="15:17" x14ac:dyDescent="0.2">
      <c r="O1091" s="370" t="s">
        <v>2225</v>
      </c>
      <c r="P1091" s="375" t="s">
        <v>2226</v>
      </c>
      <c r="Q1091" s="371">
        <v>0</v>
      </c>
    </row>
    <row r="1092" spans="15:17" x14ac:dyDescent="0.2">
      <c r="O1092" s="370" t="s">
        <v>2227</v>
      </c>
      <c r="P1092" s="375" t="s">
        <v>2228</v>
      </c>
      <c r="Q1092" s="371">
        <v>0.125</v>
      </c>
    </row>
    <row r="1093" spans="15:17" x14ac:dyDescent="0.2">
      <c r="O1093" s="370" t="s">
        <v>2229</v>
      </c>
      <c r="P1093" s="375" t="s">
        <v>2230</v>
      </c>
      <c r="Q1093" s="371">
        <v>0.17799999999999999</v>
      </c>
    </row>
    <row r="1094" spans="15:17" x14ac:dyDescent="0.2">
      <c r="O1094" s="370" t="s">
        <v>2231</v>
      </c>
      <c r="P1094" s="375" t="s">
        <v>2232</v>
      </c>
      <c r="Q1094" s="371">
        <v>0.247</v>
      </c>
    </row>
    <row r="1095" spans="15:17" x14ac:dyDescent="0.2">
      <c r="O1095" s="370" t="s">
        <v>2233</v>
      </c>
      <c r="P1095" s="375" t="s">
        <v>2234</v>
      </c>
      <c r="Q1095" s="371">
        <v>0.38100000000000001</v>
      </c>
    </row>
    <row r="1096" spans="15:17" x14ac:dyDescent="0.2">
      <c r="O1096" s="370" t="s">
        <v>2235</v>
      </c>
      <c r="P1096" s="375" t="s">
        <v>2236</v>
      </c>
      <c r="Q1096" s="371">
        <v>0.28999999999999998</v>
      </c>
    </row>
    <row r="1097" spans="15:17" x14ac:dyDescent="0.2">
      <c r="O1097" s="370" t="s">
        <v>2237</v>
      </c>
      <c r="P1097" s="375" t="s">
        <v>2238</v>
      </c>
      <c r="Q1097" s="371">
        <v>0.39</v>
      </c>
    </row>
    <row r="1098" spans="15:17" x14ac:dyDescent="0.2">
      <c r="O1098" s="370" t="s">
        <v>2239</v>
      </c>
      <c r="P1098" s="375" t="s">
        <v>2240</v>
      </c>
      <c r="Q1098" s="371">
        <v>0</v>
      </c>
    </row>
    <row r="1099" spans="15:17" x14ac:dyDescent="0.2">
      <c r="O1099" s="370" t="s">
        <v>2241</v>
      </c>
      <c r="P1099" s="375" t="s">
        <v>2242</v>
      </c>
      <c r="Q1099" s="371">
        <v>0</v>
      </c>
    </row>
    <row r="1100" spans="15:17" x14ac:dyDescent="0.2">
      <c r="O1100" s="370" t="s">
        <v>2243</v>
      </c>
      <c r="P1100" s="375" t="s">
        <v>2244</v>
      </c>
      <c r="Q1100" s="371">
        <v>0.3</v>
      </c>
    </row>
    <row r="1101" spans="15:17" x14ac:dyDescent="0.2">
      <c r="O1101" s="370" t="s">
        <v>2245</v>
      </c>
      <c r="P1101" s="375" t="s">
        <v>2246</v>
      </c>
      <c r="Q1101" s="371">
        <v>0.53799999999999992</v>
      </c>
    </row>
    <row r="1102" spans="15:17" x14ac:dyDescent="0.2">
      <c r="O1102" s="370" t="s">
        <v>2247</v>
      </c>
      <c r="P1102" s="375" t="s">
        <v>2248</v>
      </c>
      <c r="Q1102" s="371">
        <v>0</v>
      </c>
    </row>
    <row r="1103" spans="15:17" x14ac:dyDescent="0.2">
      <c r="O1103" s="370" t="s">
        <v>2249</v>
      </c>
      <c r="P1103" s="375" t="s">
        <v>2250</v>
      </c>
      <c r="Q1103" s="371">
        <v>0.45700000000000002</v>
      </c>
    </row>
    <row r="1104" spans="15:17" x14ac:dyDescent="0.2">
      <c r="O1104" s="370" t="s">
        <v>2251</v>
      </c>
      <c r="P1104" s="375" t="s">
        <v>2252</v>
      </c>
      <c r="Q1104" s="371">
        <v>0.51700000000000002</v>
      </c>
    </row>
    <row r="1105" spans="15:17" x14ac:dyDescent="0.2">
      <c r="O1105" s="370" t="s">
        <v>2253</v>
      </c>
      <c r="P1105" s="375" t="s">
        <v>2254</v>
      </c>
      <c r="Q1105" s="371">
        <v>0</v>
      </c>
    </row>
    <row r="1106" spans="15:17" x14ac:dyDescent="0.2">
      <c r="O1106" s="370" t="s">
        <v>2255</v>
      </c>
      <c r="P1106" s="375" t="s">
        <v>2256</v>
      </c>
      <c r="Q1106" s="371">
        <v>0</v>
      </c>
    </row>
    <row r="1107" spans="15:17" x14ac:dyDescent="0.2">
      <c r="O1107" s="370" t="s">
        <v>2257</v>
      </c>
      <c r="P1107" s="375" t="s">
        <v>2258</v>
      </c>
      <c r="Q1107" s="371">
        <v>0.4</v>
      </c>
    </row>
    <row r="1108" spans="15:17" x14ac:dyDescent="0.2">
      <c r="O1108" s="370" t="s">
        <v>2259</v>
      </c>
      <c r="P1108" s="375" t="s">
        <v>2260</v>
      </c>
      <c r="Q1108" s="371">
        <v>0.53500000000000003</v>
      </c>
    </row>
    <row r="1109" spans="15:17" x14ac:dyDescent="0.2">
      <c r="O1109" s="370" t="s">
        <v>2261</v>
      </c>
      <c r="P1109" s="375" t="s">
        <v>2262</v>
      </c>
      <c r="Q1109" s="371">
        <v>0.74</v>
      </c>
    </row>
    <row r="1110" spans="15:17" x14ac:dyDescent="0.2">
      <c r="O1110" s="370" t="s">
        <v>2263</v>
      </c>
      <c r="P1110" s="375" t="s">
        <v>2264</v>
      </c>
      <c r="Q1110" s="371">
        <v>0</v>
      </c>
    </row>
    <row r="1111" spans="15:17" x14ac:dyDescent="0.2">
      <c r="O1111" s="370" t="s">
        <v>2265</v>
      </c>
      <c r="P1111" s="375" t="s">
        <v>2266</v>
      </c>
      <c r="Q1111" s="371">
        <v>0</v>
      </c>
    </row>
    <row r="1112" spans="15:17" x14ac:dyDescent="0.2">
      <c r="O1112" s="370" t="s">
        <v>2267</v>
      </c>
      <c r="P1112" s="375" t="s">
        <v>2268</v>
      </c>
      <c r="Q1112" s="371">
        <v>0.40299999999999997</v>
      </c>
    </row>
    <row r="1113" spans="15:17" x14ac:dyDescent="0.2">
      <c r="O1113" s="370" t="s">
        <v>2269</v>
      </c>
      <c r="P1113" s="375" t="s">
        <v>2270</v>
      </c>
      <c r="Q1113" s="371">
        <v>0</v>
      </c>
    </row>
    <row r="1114" spans="15:17" x14ac:dyDescent="0.2">
      <c r="O1114" s="370" t="s">
        <v>2271</v>
      </c>
      <c r="P1114" s="375" t="s">
        <v>2272</v>
      </c>
      <c r="Q1114" s="371">
        <v>0.54699999999999993</v>
      </c>
    </row>
    <row r="1115" spans="15:17" x14ac:dyDescent="0.2">
      <c r="O1115" s="370" t="s">
        <v>2273</v>
      </c>
      <c r="P1115" s="375" t="s">
        <v>2274</v>
      </c>
      <c r="Q1115" s="371">
        <v>0.40900000000000003</v>
      </c>
    </row>
    <row r="1116" spans="15:17" x14ac:dyDescent="0.2">
      <c r="O1116" s="370" t="s">
        <v>2275</v>
      </c>
      <c r="P1116" s="375" t="s">
        <v>2276</v>
      </c>
      <c r="Q1116" s="371">
        <v>0.42899999999999999</v>
      </c>
    </row>
    <row r="1117" spans="15:17" x14ac:dyDescent="0.2">
      <c r="O1117" s="370" t="s">
        <v>2277</v>
      </c>
      <c r="P1117" s="375" t="s">
        <v>2278</v>
      </c>
      <c r="Q1117" s="371">
        <v>0</v>
      </c>
    </row>
    <row r="1118" spans="15:17" x14ac:dyDescent="0.2">
      <c r="O1118" s="370" t="s">
        <v>2279</v>
      </c>
      <c r="P1118" s="375" t="s">
        <v>2280</v>
      </c>
      <c r="Q1118" s="371">
        <v>0.28999999999999998</v>
      </c>
    </row>
    <row r="1119" spans="15:17" x14ac:dyDescent="0.2">
      <c r="O1119" s="370" t="s">
        <v>2281</v>
      </c>
      <c r="P1119" s="375" t="s">
        <v>2282</v>
      </c>
      <c r="Q1119" s="371">
        <v>0.316</v>
      </c>
    </row>
    <row r="1120" spans="15:17" x14ac:dyDescent="0.2">
      <c r="O1120" s="370" t="s">
        <v>2283</v>
      </c>
      <c r="P1120" s="375" t="s">
        <v>2284</v>
      </c>
      <c r="Q1120" s="371">
        <v>0.255</v>
      </c>
    </row>
    <row r="1121" spans="15:17" x14ac:dyDescent="0.2">
      <c r="O1121" s="370" t="s">
        <v>2285</v>
      </c>
      <c r="P1121" s="375" t="s">
        <v>2286</v>
      </c>
      <c r="Q1121" s="371">
        <v>0.373</v>
      </c>
    </row>
    <row r="1122" spans="15:17" x14ac:dyDescent="0.2">
      <c r="O1122" s="370" t="s">
        <v>2287</v>
      </c>
      <c r="P1122" s="375" t="s">
        <v>2288</v>
      </c>
      <c r="Q1122" s="371">
        <v>0.36200000000000004</v>
      </c>
    </row>
    <row r="1123" spans="15:17" x14ac:dyDescent="0.2">
      <c r="O1123" s="370" t="s">
        <v>2289</v>
      </c>
      <c r="P1123" s="375" t="s">
        <v>2290</v>
      </c>
      <c r="Q1123" s="371">
        <v>0.38</v>
      </c>
    </row>
    <row r="1124" spans="15:17" x14ac:dyDescent="0.2">
      <c r="O1124" s="370" t="s">
        <v>2291</v>
      </c>
      <c r="P1124" s="375" t="s">
        <v>2292</v>
      </c>
      <c r="Q1124" s="371">
        <v>1.202</v>
      </c>
    </row>
    <row r="1125" spans="15:17" x14ac:dyDescent="0.2">
      <c r="O1125" s="370" t="s">
        <v>2293</v>
      </c>
      <c r="P1125" s="375" t="s">
        <v>2294</v>
      </c>
      <c r="Q1125" s="371">
        <v>0</v>
      </c>
    </row>
    <row r="1126" spans="15:17" x14ac:dyDescent="0.2">
      <c r="O1126" s="370" t="s">
        <v>2295</v>
      </c>
      <c r="P1126" s="375" t="s">
        <v>2296</v>
      </c>
      <c r="Q1126" s="371">
        <v>0.61599999999999999</v>
      </c>
    </row>
    <row r="1127" spans="15:17" x14ac:dyDescent="0.2">
      <c r="O1127" s="370" t="s">
        <v>2297</v>
      </c>
      <c r="P1127" s="375" t="s">
        <v>2298</v>
      </c>
      <c r="Q1127" s="371">
        <v>0</v>
      </c>
    </row>
    <row r="1128" spans="15:17" x14ac:dyDescent="0.2">
      <c r="O1128" s="370" t="s">
        <v>2299</v>
      </c>
      <c r="P1128" s="375" t="s">
        <v>2300</v>
      </c>
      <c r="Q1128" s="371">
        <v>0</v>
      </c>
    </row>
    <row r="1129" spans="15:17" x14ac:dyDescent="0.2">
      <c r="O1129" s="370" t="s">
        <v>2301</v>
      </c>
      <c r="P1129" s="375" t="s">
        <v>2302</v>
      </c>
      <c r="Q1129" s="371">
        <v>0</v>
      </c>
    </row>
    <row r="1130" spans="15:17" x14ac:dyDescent="0.2">
      <c r="O1130" s="370" t="s">
        <v>2303</v>
      </c>
      <c r="P1130" s="375" t="s">
        <v>2304</v>
      </c>
      <c r="Q1130" s="371">
        <v>0</v>
      </c>
    </row>
    <row r="1131" spans="15:17" x14ac:dyDescent="0.2">
      <c r="O1131" s="370" t="s">
        <v>2305</v>
      </c>
      <c r="P1131" s="375" t="s">
        <v>2306</v>
      </c>
      <c r="Q1131" s="371">
        <v>0</v>
      </c>
    </row>
    <row r="1132" spans="15:17" x14ac:dyDescent="0.2">
      <c r="O1132" s="370" t="s">
        <v>2307</v>
      </c>
      <c r="P1132" s="375" t="s">
        <v>2308</v>
      </c>
      <c r="Q1132" s="371">
        <v>0</v>
      </c>
    </row>
    <row r="1133" spans="15:17" x14ac:dyDescent="0.2">
      <c r="O1133" s="370" t="s">
        <v>2309</v>
      </c>
      <c r="P1133" s="375" t="s">
        <v>2310</v>
      </c>
      <c r="Q1133" s="371">
        <v>0</v>
      </c>
    </row>
    <row r="1134" spans="15:17" x14ac:dyDescent="0.2">
      <c r="O1134" s="370" t="s">
        <v>2311</v>
      </c>
      <c r="P1134" s="375" t="s">
        <v>2312</v>
      </c>
      <c r="Q1134" s="371">
        <v>0</v>
      </c>
    </row>
    <row r="1135" spans="15:17" x14ac:dyDescent="0.2">
      <c r="O1135" s="370" t="s">
        <v>2313</v>
      </c>
      <c r="P1135" s="375" t="s">
        <v>2314</v>
      </c>
      <c r="Q1135" s="371">
        <v>0</v>
      </c>
    </row>
    <row r="1136" spans="15:17" x14ac:dyDescent="0.2">
      <c r="O1136" s="370" t="s">
        <v>2315</v>
      </c>
      <c r="P1136" s="375" t="s">
        <v>2316</v>
      </c>
      <c r="Q1136" s="371">
        <v>0.77300000000000002</v>
      </c>
    </row>
    <row r="1137" spans="15:17" x14ac:dyDescent="0.2">
      <c r="O1137" s="370" t="s">
        <v>2317</v>
      </c>
      <c r="P1137" s="375" t="s">
        <v>2318</v>
      </c>
      <c r="Q1137" s="371">
        <v>0</v>
      </c>
    </row>
    <row r="1138" spans="15:17" x14ac:dyDescent="0.2">
      <c r="O1138" s="370" t="s">
        <v>2319</v>
      </c>
      <c r="P1138" s="375" t="s">
        <v>2320</v>
      </c>
      <c r="Q1138" s="371">
        <v>0.16699999999999998</v>
      </c>
    </row>
    <row r="1139" spans="15:17" x14ac:dyDescent="0.2">
      <c r="O1139" s="370" t="s">
        <v>2321</v>
      </c>
      <c r="P1139" s="375" t="s">
        <v>2322</v>
      </c>
      <c r="Q1139" s="371">
        <v>0.253</v>
      </c>
    </row>
    <row r="1140" spans="15:17" x14ac:dyDescent="0.2">
      <c r="O1140" s="370" t="s">
        <v>2323</v>
      </c>
      <c r="P1140" s="375" t="s">
        <v>2324</v>
      </c>
      <c r="Q1140" s="371">
        <v>0.27399999999999997</v>
      </c>
    </row>
    <row r="1141" spans="15:17" x14ac:dyDescent="0.2">
      <c r="O1141" s="370" t="s">
        <v>2325</v>
      </c>
      <c r="P1141" s="375" t="s">
        <v>2326</v>
      </c>
      <c r="Q1141" s="371">
        <v>0.29500000000000004</v>
      </c>
    </row>
    <row r="1142" spans="15:17" x14ac:dyDescent="0.2">
      <c r="O1142" s="370" t="s">
        <v>2327</v>
      </c>
      <c r="P1142" s="375" t="s">
        <v>2328</v>
      </c>
      <c r="Q1142" s="371">
        <v>0.38699999999999996</v>
      </c>
    </row>
    <row r="1143" spans="15:17" x14ac:dyDescent="0.2">
      <c r="O1143" s="370" t="s">
        <v>2329</v>
      </c>
      <c r="P1143" s="375" t="s">
        <v>2330</v>
      </c>
      <c r="Q1143" s="371">
        <v>0</v>
      </c>
    </row>
    <row r="1144" spans="15:17" x14ac:dyDescent="0.2">
      <c r="O1144" s="370" t="s">
        <v>2331</v>
      </c>
      <c r="P1144" s="375" t="s">
        <v>2332</v>
      </c>
      <c r="Q1144" s="371">
        <v>0</v>
      </c>
    </row>
    <row r="1145" spans="15:17" x14ac:dyDescent="0.2">
      <c r="O1145" s="370" t="s">
        <v>2333</v>
      </c>
      <c r="P1145" s="375" t="s">
        <v>2334</v>
      </c>
      <c r="Q1145" s="371">
        <v>0.33</v>
      </c>
    </row>
    <row r="1146" spans="15:17" x14ac:dyDescent="0.2">
      <c r="O1146" s="370" t="s">
        <v>2335</v>
      </c>
      <c r="P1146" s="375" t="s">
        <v>2336</v>
      </c>
      <c r="Q1146" s="371">
        <v>0</v>
      </c>
    </row>
    <row r="1147" spans="15:17" x14ac:dyDescent="0.2">
      <c r="O1147" s="370" t="s">
        <v>2337</v>
      </c>
      <c r="P1147" s="375" t="s">
        <v>2338</v>
      </c>
      <c r="Q1147" s="371">
        <v>0.65700000000000003</v>
      </c>
    </row>
    <row r="1148" spans="15:17" x14ac:dyDescent="0.2">
      <c r="O1148" s="370" t="s">
        <v>2339</v>
      </c>
      <c r="P1148" s="375" t="s">
        <v>2340</v>
      </c>
      <c r="Q1148" s="371">
        <v>0.629</v>
      </c>
    </row>
    <row r="1149" spans="15:17" x14ac:dyDescent="0.2">
      <c r="O1149" s="370" t="s">
        <v>2341</v>
      </c>
      <c r="P1149" s="375" t="s">
        <v>2342</v>
      </c>
      <c r="Q1149" s="371">
        <v>0</v>
      </c>
    </row>
    <row r="1150" spans="15:17" x14ac:dyDescent="0.2">
      <c r="O1150" s="370" t="s">
        <v>2343</v>
      </c>
      <c r="P1150" s="375" t="s">
        <v>2344</v>
      </c>
      <c r="Q1150" s="371">
        <v>0</v>
      </c>
    </row>
    <row r="1151" spans="15:17" x14ac:dyDescent="0.2">
      <c r="O1151" s="370" t="s">
        <v>2345</v>
      </c>
      <c r="P1151" s="375" t="s">
        <v>2346</v>
      </c>
      <c r="Q1151" s="371">
        <v>0.2</v>
      </c>
    </row>
    <row r="1152" spans="15:17" x14ac:dyDescent="0.2">
      <c r="O1152" s="370" t="s">
        <v>2347</v>
      </c>
      <c r="P1152" s="375" t="s">
        <v>2348</v>
      </c>
      <c r="Q1152" s="371">
        <v>0</v>
      </c>
    </row>
    <row r="1153" spans="15:17" x14ac:dyDescent="0.2">
      <c r="O1153" s="370" t="s">
        <v>2349</v>
      </c>
      <c r="P1153" s="375" t="s">
        <v>2350</v>
      </c>
      <c r="Q1153" s="371">
        <v>0.41699999999999998</v>
      </c>
    </row>
    <row r="1154" spans="15:17" x14ac:dyDescent="0.2">
      <c r="O1154" s="370" t="s">
        <v>2351</v>
      </c>
      <c r="P1154" s="375" t="s">
        <v>2352</v>
      </c>
      <c r="Q1154" s="371">
        <v>0</v>
      </c>
    </row>
    <row r="1155" spans="15:17" x14ac:dyDescent="0.2">
      <c r="O1155" s="370" t="s">
        <v>2353</v>
      </c>
      <c r="P1155" s="375" t="s">
        <v>2354</v>
      </c>
      <c r="Q1155" s="371">
        <v>0</v>
      </c>
    </row>
    <row r="1156" spans="15:17" x14ac:dyDescent="0.2">
      <c r="O1156" s="370" t="s">
        <v>2355</v>
      </c>
      <c r="P1156" s="375" t="s">
        <v>2356</v>
      </c>
      <c r="Q1156" s="371">
        <v>0.53900000000000003</v>
      </c>
    </row>
    <row r="1157" spans="15:17" x14ac:dyDescent="0.2">
      <c r="O1157" s="370" t="s">
        <v>2357</v>
      </c>
      <c r="P1157" s="375" t="s">
        <v>2358</v>
      </c>
      <c r="Q1157" s="371">
        <v>0.32300000000000001</v>
      </c>
    </row>
    <row r="1158" spans="15:17" x14ac:dyDescent="0.2">
      <c r="O1158" s="370" t="s">
        <v>2359</v>
      </c>
      <c r="P1158" s="375" t="s">
        <v>2360</v>
      </c>
      <c r="Q1158" s="371">
        <v>0</v>
      </c>
    </row>
    <row r="1159" spans="15:17" x14ac:dyDescent="0.2">
      <c r="O1159" s="370" t="s">
        <v>2361</v>
      </c>
      <c r="P1159" s="375" t="s">
        <v>2362</v>
      </c>
      <c r="Q1159" s="371">
        <v>0.63800000000000001</v>
      </c>
    </row>
    <row r="1160" spans="15:17" x14ac:dyDescent="0.2">
      <c r="O1160" s="370" t="s">
        <v>2363</v>
      </c>
      <c r="P1160" s="375" t="s">
        <v>2364</v>
      </c>
      <c r="Q1160" s="371">
        <v>0</v>
      </c>
    </row>
    <row r="1161" spans="15:17" x14ac:dyDescent="0.2">
      <c r="O1161" s="370" t="s">
        <v>2365</v>
      </c>
      <c r="P1161" s="375" t="s">
        <v>2366</v>
      </c>
      <c r="Q1161" s="371">
        <v>0</v>
      </c>
    </row>
    <row r="1162" spans="15:17" x14ac:dyDescent="0.2">
      <c r="O1162" s="370" t="s">
        <v>2367</v>
      </c>
      <c r="P1162" s="375" t="s">
        <v>2368</v>
      </c>
      <c r="Q1162" s="371">
        <v>0.505</v>
      </c>
    </row>
    <row r="1163" spans="15:17" x14ac:dyDescent="0.2">
      <c r="O1163" s="370" t="s">
        <v>2369</v>
      </c>
      <c r="P1163" s="375" t="s">
        <v>2370</v>
      </c>
      <c r="Q1163" s="371">
        <v>0</v>
      </c>
    </row>
    <row r="1164" spans="15:17" x14ac:dyDescent="0.2">
      <c r="O1164" s="370" t="s">
        <v>2371</v>
      </c>
      <c r="P1164" s="375" t="s">
        <v>2372</v>
      </c>
      <c r="Q1164" s="371">
        <v>0</v>
      </c>
    </row>
    <row r="1165" spans="15:17" x14ac:dyDescent="0.2">
      <c r="O1165" s="370" t="s">
        <v>2373</v>
      </c>
      <c r="P1165" s="375" t="s">
        <v>2374</v>
      </c>
      <c r="Q1165" s="371">
        <v>0.223</v>
      </c>
    </row>
    <row r="1166" spans="15:17" x14ac:dyDescent="0.2">
      <c r="O1166" s="370" t="s">
        <v>2375</v>
      </c>
      <c r="P1166" s="375" t="s">
        <v>2376</v>
      </c>
      <c r="Q1166" s="371">
        <v>0</v>
      </c>
    </row>
    <row r="1167" spans="15:17" x14ac:dyDescent="0.2">
      <c r="O1167" s="370" t="s">
        <v>2377</v>
      </c>
      <c r="P1167" s="375" t="s">
        <v>2378</v>
      </c>
      <c r="Q1167" s="371">
        <v>0.42000000000000004</v>
      </c>
    </row>
    <row r="1168" spans="15:17" x14ac:dyDescent="0.2">
      <c r="O1168" s="370" t="s">
        <v>2379</v>
      </c>
      <c r="P1168" s="375" t="s">
        <v>2380</v>
      </c>
      <c r="Q1168" s="371">
        <v>0</v>
      </c>
    </row>
    <row r="1169" spans="15:17" x14ac:dyDescent="0.2">
      <c r="O1169" s="370" t="s">
        <v>2381</v>
      </c>
      <c r="P1169" s="375" t="s">
        <v>2382</v>
      </c>
      <c r="Q1169" s="371">
        <v>0.41899999999999998</v>
      </c>
    </row>
    <row r="1170" spans="15:17" x14ac:dyDescent="0.2">
      <c r="O1170" s="370" t="s">
        <v>2383</v>
      </c>
      <c r="P1170" s="375" t="s">
        <v>2384</v>
      </c>
      <c r="Q1170" s="371">
        <v>0.20599999999999999</v>
      </c>
    </row>
    <row r="1171" spans="15:17" x14ac:dyDescent="0.2">
      <c r="O1171" s="370" t="s">
        <v>2385</v>
      </c>
      <c r="P1171" s="375" t="s">
        <v>2386</v>
      </c>
      <c r="Q1171" s="371">
        <v>0.32500000000000001</v>
      </c>
    </row>
    <row r="1172" spans="15:17" x14ac:dyDescent="0.2">
      <c r="O1172" s="370" t="s">
        <v>2387</v>
      </c>
      <c r="P1172" s="375" t="s">
        <v>2388</v>
      </c>
      <c r="Q1172" s="371">
        <v>0.53</v>
      </c>
    </row>
    <row r="1173" spans="15:17" x14ac:dyDescent="0.2">
      <c r="O1173" s="370" t="s">
        <v>2389</v>
      </c>
      <c r="P1173" s="375" t="s">
        <v>2390</v>
      </c>
      <c r="Q1173" s="371">
        <v>0</v>
      </c>
    </row>
    <row r="1174" spans="15:17" x14ac:dyDescent="0.2">
      <c r="O1174" s="370" t="s">
        <v>2391</v>
      </c>
      <c r="P1174" s="375" t="s">
        <v>2392</v>
      </c>
      <c r="Q1174" s="371">
        <v>0</v>
      </c>
    </row>
    <row r="1175" spans="15:17" x14ac:dyDescent="0.2">
      <c r="O1175" s="370" t="s">
        <v>2393</v>
      </c>
      <c r="P1175" s="375" t="s">
        <v>2394</v>
      </c>
      <c r="Q1175" s="371">
        <v>0.45199999999999996</v>
      </c>
    </row>
    <row r="1176" spans="15:17" x14ac:dyDescent="0.2">
      <c r="O1176" s="370" t="s">
        <v>2395</v>
      </c>
      <c r="P1176" s="375" t="s">
        <v>2396</v>
      </c>
      <c r="Q1176" s="371">
        <v>0</v>
      </c>
    </row>
    <row r="1177" spans="15:17" x14ac:dyDescent="0.2">
      <c r="O1177" s="370" t="s">
        <v>2397</v>
      </c>
      <c r="P1177" s="375" t="s">
        <v>2398</v>
      </c>
      <c r="Q1177" s="371">
        <v>0.21800000000000003</v>
      </c>
    </row>
    <row r="1178" spans="15:17" x14ac:dyDescent="0.2">
      <c r="O1178" s="370" t="s">
        <v>2399</v>
      </c>
      <c r="P1178" s="375" t="s">
        <v>2400</v>
      </c>
      <c r="Q1178" s="371">
        <v>0</v>
      </c>
    </row>
    <row r="1179" spans="15:17" x14ac:dyDescent="0.2">
      <c r="O1179" s="370" t="s">
        <v>2401</v>
      </c>
      <c r="P1179" s="375" t="s">
        <v>2402</v>
      </c>
      <c r="Q1179" s="371">
        <v>0.49</v>
      </c>
    </row>
    <row r="1180" spans="15:17" x14ac:dyDescent="0.2">
      <c r="O1180" s="370" t="s">
        <v>2403</v>
      </c>
      <c r="P1180" s="375" t="s">
        <v>2404</v>
      </c>
      <c r="Q1180" s="371">
        <v>0</v>
      </c>
    </row>
    <row r="1181" spans="15:17" x14ac:dyDescent="0.2">
      <c r="O1181" s="370" t="s">
        <v>2405</v>
      </c>
      <c r="P1181" s="375" t="s">
        <v>2406</v>
      </c>
      <c r="Q1181" s="371">
        <v>0</v>
      </c>
    </row>
    <row r="1182" spans="15:17" x14ac:dyDescent="0.2">
      <c r="O1182" s="370" t="s">
        <v>2407</v>
      </c>
      <c r="P1182" s="375" t="s">
        <v>2408</v>
      </c>
      <c r="Q1182" s="371">
        <v>0.4</v>
      </c>
    </row>
    <row r="1183" spans="15:17" x14ac:dyDescent="0.2">
      <c r="O1183" s="370" t="s">
        <v>2409</v>
      </c>
      <c r="P1183" s="375" t="s">
        <v>2410</v>
      </c>
      <c r="Q1183" s="371">
        <v>0</v>
      </c>
    </row>
    <row r="1184" spans="15:17" x14ac:dyDescent="0.2">
      <c r="O1184" s="370" t="s">
        <v>2411</v>
      </c>
      <c r="P1184" s="375" t="s">
        <v>2412</v>
      </c>
      <c r="Q1184" s="371">
        <v>0.42199999999999999</v>
      </c>
    </row>
    <row r="1185" spans="15:17" x14ac:dyDescent="0.2">
      <c r="O1185" s="370" t="s">
        <v>2413</v>
      </c>
      <c r="P1185" s="375" t="s">
        <v>2414</v>
      </c>
      <c r="Q1185" s="371">
        <v>0.57700000000000007</v>
      </c>
    </row>
    <row r="1186" spans="15:17" x14ac:dyDescent="0.2">
      <c r="O1186" s="370" t="s">
        <v>2415</v>
      </c>
      <c r="P1186" s="375" t="s">
        <v>2416</v>
      </c>
      <c r="Q1186" s="371">
        <v>0</v>
      </c>
    </row>
    <row r="1187" spans="15:17" x14ac:dyDescent="0.2">
      <c r="O1187" s="370" t="s">
        <v>2417</v>
      </c>
      <c r="P1187" s="375" t="s">
        <v>2418</v>
      </c>
      <c r="Q1187" s="371">
        <v>0.44499999999999995</v>
      </c>
    </row>
    <row r="1188" spans="15:17" x14ac:dyDescent="0.2">
      <c r="O1188" s="370" t="s">
        <v>2419</v>
      </c>
      <c r="P1188" s="375" t="s">
        <v>2420</v>
      </c>
      <c r="Q1188" s="371">
        <v>0.42199999999999999</v>
      </c>
    </row>
    <row r="1189" spans="15:17" x14ac:dyDescent="0.2">
      <c r="O1189" s="370" t="s">
        <v>2421</v>
      </c>
      <c r="P1189" s="375" t="s">
        <v>2422</v>
      </c>
      <c r="Q1189" s="371">
        <v>0.28299999999999997</v>
      </c>
    </row>
    <row r="1190" spans="15:17" x14ac:dyDescent="0.2">
      <c r="O1190" s="370" t="s">
        <v>2423</v>
      </c>
      <c r="P1190" s="375" t="s">
        <v>2424</v>
      </c>
      <c r="Q1190" s="371">
        <v>0</v>
      </c>
    </row>
    <row r="1191" spans="15:17" x14ac:dyDescent="0.2">
      <c r="O1191" s="370" t="s">
        <v>2425</v>
      </c>
      <c r="P1191" s="375" t="s">
        <v>2426</v>
      </c>
      <c r="Q1191" s="371">
        <v>0.55500000000000005</v>
      </c>
    </row>
    <row r="1192" spans="15:17" x14ac:dyDescent="0.2">
      <c r="O1192" s="370" t="s">
        <v>2427</v>
      </c>
      <c r="P1192" s="375" t="s">
        <v>2428</v>
      </c>
      <c r="Q1192" s="371">
        <v>0.38699999999999996</v>
      </c>
    </row>
    <row r="1193" spans="15:17" x14ac:dyDescent="0.2">
      <c r="O1193" s="370" t="s">
        <v>2429</v>
      </c>
      <c r="P1193" s="375" t="s">
        <v>2430</v>
      </c>
      <c r="Q1193" s="371">
        <v>0.36299999999999999</v>
      </c>
    </row>
    <row r="1194" spans="15:17" x14ac:dyDescent="0.2">
      <c r="O1194" s="370" t="s">
        <v>2431</v>
      </c>
      <c r="P1194" s="375" t="s">
        <v>2432</v>
      </c>
      <c r="Q1194" s="371">
        <v>0.39500000000000002</v>
      </c>
    </row>
    <row r="1195" spans="15:17" x14ac:dyDescent="0.2">
      <c r="O1195" s="370" t="s">
        <v>2433</v>
      </c>
      <c r="P1195" s="375" t="s">
        <v>2434</v>
      </c>
      <c r="Q1195" s="371">
        <v>0.41899999999999998</v>
      </c>
    </row>
    <row r="1196" spans="15:17" x14ac:dyDescent="0.2">
      <c r="O1196" s="370" t="s">
        <v>2435</v>
      </c>
      <c r="P1196" s="375" t="s">
        <v>2436</v>
      </c>
      <c r="Q1196" s="371">
        <v>0.41899999999999998</v>
      </c>
    </row>
    <row r="1197" spans="15:17" x14ac:dyDescent="0.2">
      <c r="O1197" s="370" t="s">
        <v>2437</v>
      </c>
      <c r="P1197" s="375" t="s">
        <v>2438</v>
      </c>
      <c r="Q1197" s="371">
        <v>0</v>
      </c>
    </row>
    <row r="1198" spans="15:17" x14ac:dyDescent="0.2">
      <c r="O1198" s="370" t="s">
        <v>2439</v>
      </c>
      <c r="P1198" s="375" t="s">
        <v>2440</v>
      </c>
      <c r="Q1198" s="371">
        <v>0.54600000000000004</v>
      </c>
    </row>
    <row r="1199" spans="15:17" x14ac:dyDescent="0.2">
      <c r="O1199" s="370" t="s">
        <v>2441</v>
      </c>
      <c r="P1199" s="375" t="s">
        <v>2442</v>
      </c>
      <c r="Q1199" s="371">
        <v>8.3999999999999991E-2</v>
      </c>
    </row>
    <row r="1200" spans="15:17" x14ac:dyDescent="0.2">
      <c r="O1200" s="370" t="s">
        <v>2443</v>
      </c>
      <c r="P1200" s="375" t="s">
        <v>2444</v>
      </c>
      <c r="Q1200" s="371">
        <v>0.17200000000000001</v>
      </c>
    </row>
    <row r="1201" spans="15:17" x14ac:dyDescent="0.2">
      <c r="O1201" s="370" t="s">
        <v>2445</v>
      </c>
      <c r="P1201" s="375" t="s">
        <v>2446</v>
      </c>
      <c r="Q1201" s="371">
        <v>0.18000000000000002</v>
      </c>
    </row>
    <row r="1202" spans="15:17" x14ac:dyDescent="0.2">
      <c r="O1202" s="370" t="s">
        <v>2447</v>
      </c>
      <c r="P1202" s="375" t="s">
        <v>2448</v>
      </c>
      <c r="Q1202" s="371">
        <v>0.504</v>
      </c>
    </row>
    <row r="1203" spans="15:17" x14ac:dyDescent="0.2">
      <c r="O1203" s="370" t="s">
        <v>2449</v>
      </c>
      <c r="P1203" s="375" t="s">
        <v>2450</v>
      </c>
      <c r="Q1203" s="371">
        <v>0</v>
      </c>
    </row>
    <row r="1204" spans="15:17" x14ac:dyDescent="0.2">
      <c r="O1204" s="370" t="s">
        <v>2451</v>
      </c>
      <c r="P1204" s="375" t="s">
        <v>2452</v>
      </c>
      <c r="Q1204" s="371">
        <v>0.42000000000000004</v>
      </c>
    </row>
    <row r="1205" spans="15:17" x14ac:dyDescent="0.2">
      <c r="O1205" s="370" t="s">
        <v>2453</v>
      </c>
      <c r="P1205" s="375" t="s">
        <v>2454</v>
      </c>
      <c r="Q1205" s="371">
        <v>0.41899999999999998</v>
      </c>
    </row>
    <row r="1206" spans="15:17" x14ac:dyDescent="0.2">
      <c r="O1206" s="370" t="s">
        <v>2455</v>
      </c>
      <c r="P1206" s="375" t="s">
        <v>2456</v>
      </c>
      <c r="Q1206" s="371">
        <v>0</v>
      </c>
    </row>
    <row r="1207" spans="15:17" x14ac:dyDescent="0.2">
      <c r="O1207" s="370" t="s">
        <v>2457</v>
      </c>
      <c r="P1207" s="375" t="s">
        <v>2458</v>
      </c>
      <c r="Q1207" s="371">
        <v>0.29599999999999999</v>
      </c>
    </row>
    <row r="1208" spans="15:17" x14ac:dyDescent="0.2">
      <c r="O1208" s="370" t="s">
        <v>2459</v>
      </c>
      <c r="P1208" s="375" t="s">
        <v>2460</v>
      </c>
      <c r="Q1208" s="371">
        <v>0.71599999999999997</v>
      </c>
    </row>
    <row r="1209" spans="15:17" x14ac:dyDescent="0.2">
      <c r="O1209" s="370" t="s">
        <v>2461</v>
      </c>
      <c r="P1209" s="375" t="s">
        <v>2462</v>
      </c>
      <c r="Q1209" s="371">
        <v>0</v>
      </c>
    </row>
    <row r="1210" spans="15:17" x14ac:dyDescent="0.2">
      <c r="O1210" s="370" t="s">
        <v>2463</v>
      </c>
      <c r="P1210" s="375" t="s">
        <v>2464</v>
      </c>
      <c r="Q1210" s="371">
        <v>0.41</v>
      </c>
    </row>
    <row r="1211" spans="15:17" x14ac:dyDescent="0.2">
      <c r="O1211" s="370" t="s">
        <v>2465</v>
      </c>
      <c r="P1211" s="375" t="s">
        <v>2466</v>
      </c>
      <c r="Q1211" s="371">
        <v>0.41899999999999998</v>
      </c>
    </row>
    <row r="1212" spans="15:17" x14ac:dyDescent="0.2">
      <c r="O1212" s="370" t="s">
        <v>2467</v>
      </c>
      <c r="P1212" s="375" t="s">
        <v>2468</v>
      </c>
      <c r="Q1212" s="371">
        <v>0</v>
      </c>
    </row>
    <row r="1213" spans="15:17" x14ac:dyDescent="0.2">
      <c r="O1213" s="370" t="s">
        <v>2469</v>
      </c>
      <c r="P1213" s="375" t="s">
        <v>2470</v>
      </c>
      <c r="Q1213" s="371">
        <v>0.58399999999999996</v>
      </c>
    </row>
    <row r="1214" spans="15:17" x14ac:dyDescent="0.2">
      <c r="O1214" s="370" t="s">
        <v>2471</v>
      </c>
      <c r="P1214" s="375" t="s">
        <v>2472</v>
      </c>
      <c r="Q1214" s="371">
        <v>0</v>
      </c>
    </row>
    <row r="1215" spans="15:17" x14ac:dyDescent="0.2">
      <c r="O1215" s="370" t="s">
        <v>2473</v>
      </c>
      <c r="P1215" s="375" t="s">
        <v>2474</v>
      </c>
      <c r="Q1215" s="371">
        <v>0</v>
      </c>
    </row>
    <row r="1216" spans="15:17" x14ac:dyDescent="0.2">
      <c r="O1216" s="370" t="s">
        <v>2475</v>
      </c>
      <c r="P1216" s="375" t="s">
        <v>2476</v>
      </c>
      <c r="Q1216" s="371">
        <v>7.9000000000000001E-2</v>
      </c>
    </row>
    <row r="1217" spans="15:17" x14ac:dyDescent="0.2">
      <c r="O1217" s="370" t="s">
        <v>2477</v>
      </c>
      <c r="P1217" s="375" t="s">
        <v>2478</v>
      </c>
      <c r="Q1217" s="371">
        <v>0.255</v>
      </c>
    </row>
    <row r="1218" spans="15:17" x14ac:dyDescent="0.2">
      <c r="O1218" s="370" t="s">
        <v>2479</v>
      </c>
      <c r="P1218" s="375" t="s">
        <v>2480</v>
      </c>
      <c r="Q1218" s="371">
        <v>0.27500000000000002</v>
      </c>
    </row>
    <row r="1219" spans="15:17" x14ac:dyDescent="0.2">
      <c r="O1219" s="370" t="s">
        <v>2481</v>
      </c>
      <c r="P1219" s="375" t="s">
        <v>2482</v>
      </c>
      <c r="Q1219" s="371">
        <v>0.378</v>
      </c>
    </row>
    <row r="1220" spans="15:17" x14ac:dyDescent="0.2">
      <c r="O1220" s="370" t="s">
        <v>2483</v>
      </c>
      <c r="P1220" s="375" t="s">
        <v>2484</v>
      </c>
      <c r="Q1220" s="371">
        <v>0</v>
      </c>
    </row>
    <row r="1221" spans="15:17" x14ac:dyDescent="0.2">
      <c r="O1221" s="370" t="s">
        <v>2485</v>
      </c>
      <c r="P1221" s="375" t="s">
        <v>2486</v>
      </c>
      <c r="Q1221" s="371">
        <v>0.39599999999999996</v>
      </c>
    </row>
    <row r="1222" spans="15:17" x14ac:dyDescent="0.2">
      <c r="O1222" s="370" t="s">
        <v>2487</v>
      </c>
      <c r="P1222" s="375" t="s">
        <v>2488</v>
      </c>
      <c r="Q1222" s="371">
        <v>0.61599999999999999</v>
      </c>
    </row>
    <row r="1223" spans="15:17" x14ac:dyDescent="0.2">
      <c r="O1223" s="370" t="s">
        <v>2489</v>
      </c>
      <c r="P1223" s="375" t="s">
        <v>2490</v>
      </c>
      <c r="Q1223" s="371">
        <v>0.64800000000000002</v>
      </c>
    </row>
    <row r="1224" spans="15:17" x14ac:dyDescent="0.2">
      <c r="O1224" s="370" t="s">
        <v>2491</v>
      </c>
      <c r="P1224" s="375" t="s">
        <v>2492</v>
      </c>
      <c r="Q1224" s="371">
        <v>0</v>
      </c>
    </row>
    <row r="1225" spans="15:17" x14ac:dyDescent="0.2">
      <c r="O1225" s="370" t="s">
        <v>2493</v>
      </c>
      <c r="P1225" s="375" t="s">
        <v>2494</v>
      </c>
      <c r="Q1225" s="371">
        <v>0.54699999999999993</v>
      </c>
    </row>
    <row r="1226" spans="15:17" x14ac:dyDescent="0.2">
      <c r="O1226" s="370" t="s">
        <v>2495</v>
      </c>
      <c r="P1226" s="375" t="s">
        <v>2496</v>
      </c>
      <c r="Q1226" s="371">
        <v>0.57600000000000007</v>
      </c>
    </row>
    <row r="1227" spans="15:17" x14ac:dyDescent="0.2">
      <c r="O1227" s="370" t="s">
        <v>2497</v>
      </c>
      <c r="P1227" s="375" t="s">
        <v>2498</v>
      </c>
      <c r="Q1227" s="371">
        <v>0</v>
      </c>
    </row>
    <row r="1228" spans="15:17" x14ac:dyDescent="0.2">
      <c r="O1228" s="370" t="s">
        <v>2499</v>
      </c>
      <c r="P1228" s="375" t="s">
        <v>2500</v>
      </c>
      <c r="Q1228" s="371">
        <v>0.42099999999999999</v>
      </c>
    </row>
    <row r="1229" spans="15:17" x14ac:dyDescent="0.2">
      <c r="O1229" s="370" t="s">
        <v>2501</v>
      </c>
      <c r="P1229" s="375" t="s">
        <v>2502</v>
      </c>
      <c r="Q1229" s="371">
        <v>0.42499999999999999</v>
      </c>
    </row>
    <row r="1230" spans="15:17" x14ac:dyDescent="0.2">
      <c r="O1230" s="370" t="s">
        <v>2503</v>
      </c>
      <c r="P1230" s="375" t="s">
        <v>2504</v>
      </c>
      <c r="Q1230" s="371">
        <v>0.42199999999999999</v>
      </c>
    </row>
    <row r="1231" spans="15:17" x14ac:dyDescent="0.2">
      <c r="O1231" s="370" t="s">
        <v>2505</v>
      </c>
      <c r="P1231" s="375" t="s">
        <v>2506</v>
      </c>
      <c r="Q1231" s="371">
        <v>0.29599999999999999</v>
      </c>
    </row>
    <row r="1232" spans="15:17" x14ac:dyDescent="0.2">
      <c r="O1232" s="370" t="s">
        <v>2507</v>
      </c>
      <c r="P1232" s="375" t="s">
        <v>2508</v>
      </c>
      <c r="Q1232" s="371">
        <v>0</v>
      </c>
    </row>
    <row r="1233" spans="15:17" x14ac:dyDescent="0.2">
      <c r="O1233" s="370" t="s">
        <v>2509</v>
      </c>
      <c r="P1233" s="375" t="s">
        <v>2510</v>
      </c>
      <c r="Q1233" s="371">
        <v>0</v>
      </c>
    </row>
    <row r="1234" spans="15:17" x14ac:dyDescent="0.2">
      <c r="O1234" s="370" t="s">
        <v>2511</v>
      </c>
      <c r="P1234" s="375" t="s">
        <v>2512</v>
      </c>
      <c r="Q1234" s="371">
        <v>0.53</v>
      </c>
    </row>
    <row r="1235" spans="15:17" x14ac:dyDescent="0.2">
      <c r="O1235" s="370" t="s">
        <v>2513</v>
      </c>
      <c r="P1235" s="375" t="s">
        <v>2514</v>
      </c>
      <c r="Q1235" s="371">
        <v>0.51999999999999991</v>
      </c>
    </row>
    <row r="1236" spans="15:17" x14ac:dyDescent="0.2">
      <c r="O1236" s="370" t="s">
        <v>2515</v>
      </c>
      <c r="P1236" s="375" t="s">
        <v>2516</v>
      </c>
      <c r="Q1236" s="371">
        <v>0.47</v>
      </c>
    </row>
    <row r="1237" spans="15:17" x14ac:dyDescent="0.2">
      <c r="O1237" s="370" t="s">
        <v>2517</v>
      </c>
      <c r="P1237" s="375" t="s">
        <v>2518</v>
      </c>
      <c r="Q1237" s="371">
        <v>0</v>
      </c>
    </row>
    <row r="1238" spans="15:17" x14ac:dyDescent="0.2">
      <c r="O1238" s="370" t="s">
        <v>2519</v>
      </c>
      <c r="P1238" s="375" t="s">
        <v>2520</v>
      </c>
      <c r="Q1238" s="371">
        <v>0.63900000000000001</v>
      </c>
    </row>
    <row r="1239" spans="15:17" x14ac:dyDescent="0.2">
      <c r="O1239" s="370" t="s">
        <v>2521</v>
      </c>
      <c r="P1239" s="375" t="s">
        <v>2522</v>
      </c>
      <c r="Q1239" s="371">
        <v>0</v>
      </c>
    </row>
    <row r="1240" spans="15:17" x14ac:dyDescent="0.2">
      <c r="O1240" s="370" t="s">
        <v>2523</v>
      </c>
      <c r="P1240" s="375" t="s">
        <v>2524</v>
      </c>
      <c r="Q1240" s="371">
        <v>0.628</v>
      </c>
    </row>
    <row r="1241" spans="15:17" x14ac:dyDescent="0.2">
      <c r="O1241" s="370" t="s">
        <v>2525</v>
      </c>
      <c r="P1241" s="375" t="s">
        <v>2526</v>
      </c>
      <c r="Q1241" s="371">
        <v>0.371</v>
      </c>
    </row>
    <row r="1242" spans="15:17" x14ac:dyDescent="0.2">
      <c r="O1242" s="370" t="s">
        <v>2527</v>
      </c>
      <c r="P1242" s="375" t="s">
        <v>2528</v>
      </c>
      <c r="Q1242" s="371">
        <v>0</v>
      </c>
    </row>
    <row r="1243" spans="15:17" x14ac:dyDescent="0.2">
      <c r="O1243" s="370" t="s">
        <v>2529</v>
      </c>
      <c r="P1243" s="375" t="s">
        <v>2530</v>
      </c>
      <c r="Q1243" s="371">
        <v>0</v>
      </c>
    </row>
    <row r="1244" spans="15:17" x14ac:dyDescent="0.2">
      <c r="O1244" s="370" t="s">
        <v>2531</v>
      </c>
      <c r="P1244" s="375" t="s">
        <v>2532</v>
      </c>
      <c r="Q1244" s="371">
        <v>0.16600000000000001</v>
      </c>
    </row>
    <row r="1245" spans="15:17" x14ac:dyDescent="0.2">
      <c r="O1245" s="370" t="s">
        <v>2533</v>
      </c>
      <c r="P1245" s="375" t="s">
        <v>2534</v>
      </c>
      <c r="Q1245" s="371">
        <v>0.39</v>
      </c>
    </row>
    <row r="1246" spans="15:17" x14ac:dyDescent="0.2">
      <c r="O1246" s="370" t="s">
        <v>2535</v>
      </c>
      <c r="P1246" s="375" t="s">
        <v>2536</v>
      </c>
      <c r="Q1246" s="371">
        <v>0.65899999999999992</v>
      </c>
    </row>
    <row r="1247" spans="15:17" x14ac:dyDescent="0.2">
      <c r="O1247" s="370" t="s">
        <v>2537</v>
      </c>
      <c r="P1247" s="375" t="s">
        <v>2538</v>
      </c>
      <c r="Q1247" s="371">
        <v>0</v>
      </c>
    </row>
    <row r="1248" spans="15:17" x14ac:dyDescent="0.2">
      <c r="O1248" s="370" t="s">
        <v>2539</v>
      </c>
      <c r="P1248" s="375" t="s">
        <v>2540</v>
      </c>
      <c r="Q1248" s="371">
        <v>0.38699999999999996</v>
      </c>
    </row>
    <row r="1249" spans="15:17" x14ac:dyDescent="0.2">
      <c r="O1249" s="370" t="s">
        <v>2541</v>
      </c>
      <c r="P1249" s="375" t="s">
        <v>2542</v>
      </c>
      <c r="Q1249" s="371">
        <v>0.29300000000000004</v>
      </c>
    </row>
    <row r="1250" spans="15:17" x14ac:dyDescent="0.2">
      <c r="O1250" s="370" t="s">
        <v>2543</v>
      </c>
      <c r="P1250" s="375" t="s">
        <v>2544</v>
      </c>
      <c r="Q1250" s="371">
        <v>0.34</v>
      </c>
    </row>
    <row r="1251" spans="15:17" x14ac:dyDescent="0.2">
      <c r="O1251" s="370" t="s">
        <v>2545</v>
      </c>
      <c r="P1251" s="375" t="s">
        <v>2546</v>
      </c>
      <c r="Q1251" s="371">
        <v>0.20599999999999999</v>
      </c>
    </row>
    <row r="1252" spans="15:17" x14ac:dyDescent="0.2">
      <c r="O1252" s="370" t="s">
        <v>2547</v>
      </c>
      <c r="P1252" s="375" t="s">
        <v>2548</v>
      </c>
      <c r="Q1252" s="371">
        <v>0</v>
      </c>
    </row>
    <row r="1253" spans="15:17" x14ac:dyDescent="0.2">
      <c r="O1253" s="370" t="s">
        <v>2549</v>
      </c>
      <c r="P1253" s="375" t="s">
        <v>2550</v>
      </c>
      <c r="Q1253" s="371">
        <v>0.41399999999999998</v>
      </c>
    </row>
    <row r="1254" spans="15:17" x14ac:dyDescent="0.2">
      <c r="O1254" s="370" t="s">
        <v>2551</v>
      </c>
      <c r="P1254" s="375" t="s">
        <v>2552</v>
      </c>
      <c r="Q1254" s="371">
        <v>0.622</v>
      </c>
    </row>
    <row r="1255" spans="15:17" x14ac:dyDescent="0.2">
      <c r="O1255" s="370" t="s">
        <v>2553</v>
      </c>
      <c r="P1255" s="375" t="s">
        <v>2554</v>
      </c>
      <c r="Q1255" s="371">
        <v>0.372</v>
      </c>
    </row>
    <row r="1256" spans="15:17" x14ac:dyDescent="0.2">
      <c r="O1256" s="370" t="s">
        <v>2555</v>
      </c>
      <c r="P1256" s="375" t="s">
        <v>2556</v>
      </c>
      <c r="Q1256" s="371">
        <v>0</v>
      </c>
    </row>
    <row r="1257" spans="15:17" x14ac:dyDescent="0.2">
      <c r="O1257" s="370" t="s">
        <v>2557</v>
      </c>
      <c r="P1257" s="375" t="s">
        <v>2558</v>
      </c>
      <c r="Q1257" s="371">
        <v>0.45100000000000001</v>
      </c>
    </row>
    <row r="1258" spans="15:17" x14ac:dyDescent="0.2">
      <c r="O1258" s="370" t="s">
        <v>2559</v>
      </c>
      <c r="P1258" s="375" t="s">
        <v>2560</v>
      </c>
      <c r="Q1258" s="371">
        <v>0.44600000000000001</v>
      </c>
    </row>
    <row r="1259" spans="15:17" x14ac:dyDescent="0.2">
      <c r="O1259" s="370" t="s">
        <v>2561</v>
      </c>
      <c r="P1259" s="375" t="s">
        <v>2562</v>
      </c>
      <c r="Q1259" s="371">
        <v>0.41899999999999998</v>
      </c>
    </row>
    <row r="1260" spans="15:17" x14ac:dyDescent="0.2">
      <c r="O1260" s="370" t="s">
        <v>2563</v>
      </c>
      <c r="P1260" s="375" t="s">
        <v>2564</v>
      </c>
      <c r="Q1260" s="371">
        <v>0</v>
      </c>
    </row>
    <row r="1261" spans="15:17" x14ac:dyDescent="0.2">
      <c r="O1261" s="370" t="s">
        <v>2565</v>
      </c>
      <c r="P1261" s="375" t="s">
        <v>2566</v>
      </c>
      <c r="Q1261" s="371">
        <v>0</v>
      </c>
    </row>
    <row r="1262" spans="15:17" x14ac:dyDescent="0.2">
      <c r="O1262" s="370" t="s">
        <v>2567</v>
      </c>
      <c r="P1262" s="375" t="s">
        <v>2568</v>
      </c>
      <c r="Q1262" s="371">
        <v>0.39300000000000002</v>
      </c>
    </row>
    <row r="1263" spans="15:17" x14ac:dyDescent="0.2">
      <c r="O1263" s="370" t="s">
        <v>2569</v>
      </c>
      <c r="P1263" s="375" t="s">
        <v>2570</v>
      </c>
      <c r="Q1263" s="371">
        <v>0</v>
      </c>
    </row>
    <row r="1264" spans="15:17" x14ac:dyDescent="0.2">
      <c r="O1264" s="370" t="s">
        <v>2571</v>
      </c>
      <c r="P1264" s="375" t="s">
        <v>2572</v>
      </c>
      <c r="Q1264" s="371">
        <v>0.438</v>
      </c>
    </row>
    <row r="1265" spans="15:17" x14ac:dyDescent="0.2">
      <c r="O1265" s="370" t="s">
        <v>2573</v>
      </c>
      <c r="P1265" s="375" t="s">
        <v>2574</v>
      </c>
      <c r="Q1265" s="371">
        <v>0.44900000000000001</v>
      </c>
    </row>
    <row r="1266" spans="15:17" x14ac:dyDescent="0.2">
      <c r="O1266" s="370" t="s">
        <v>2575</v>
      </c>
      <c r="P1266" s="375" t="s">
        <v>2576</v>
      </c>
      <c r="Q1266" s="371">
        <v>0</v>
      </c>
    </row>
    <row r="1267" spans="15:17" x14ac:dyDescent="0.2">
      <c r="O1267" s="370" t="s">
        <v>2577</v>
      </c>
      <c r="P1267" s="375" t="s">
        <v>2578</v>
      </c>
      <c r="Q1267" s="371">
        <v>0.502</v>
      </c>
    </row>
    <row r="1268" spans="15:17" x14ac:dyDescent="0.2">
      <c r="O1268" s="370" t="s">
        <v>2579</v>
      </c>
      <c r="P1268" s="375" t="s">
        <v>2580</v>
      </c>
      <c r="Q1268" s="371">
        <v>0</v>
      </c>
    </row>
    <row r="1269" spans="15:17" x14ac:dyDescent="0.2">
      <c r="O1269" s="370" t="s">
        <v>2581</v>
      </c>
      <c r="P1269" s="375" t="s">
        <v>2582</v>
      </c>
      <c r="Q1269" s="371">
        <v>0.42899999999999999</v>
      </c>
    </row>
    <row r="1270" spans="15:17" x14ac:dyDescent="0.2">
      <c r="O1270" s="370" t="s">
        <v>2583</v>
      </c>
      <c r="P1270" s="375" t="s">
        <v>2584</v>
      </c>
      <c r="Q1270" s="371">
        <v>0.41899999999999998</v>
      </c>
    </row>
    <row r="1271" spans="15:17" x14ac:dyDescent="0.2">
      <c r="O1271" s="370" t="s">
        <v>2585</v>
      </c>
      <c r="P1271" s="375" t="s">
        <v>2586</v>
      </c>
      <c r="Q1271" s="371">
        <v>0.40799999999999997</v>
      </c>
    </row>
    <row r="1272" spans="15:17" x14ac:dyDescent="0.2">
      <c r="O1272" s="370" t="s">
        <v>2587</v>
      </c>
      <c r="P1272" s="375" t="s">
        <v>2588</v>
      </c>
      <c r="Q1272" s="371">
        <v>0.47199999999999998</v>
      </c>
    </row>
    <row r="1273" spans="15:17" x14ac:dyDescent="0.2">
      <c r="O1273" s="370" t="s">
        <v>2589</v>
      </c>
      <c r="P1273" s="375" t="s">
        <v>2590</v>
      </c>
      <c r="Q1273" s="371">
        <v>0</v>
      </c>
    </row>
    <row r="1274" spans="15:17" x14ac:dyDescent="0.2">
      <c r="O1274" s="370" t="s">
        <v>2591</v>
      </c>
      <c r="P1274" s="375" t="s">
        <v>2592</v>
      </c>
      <c r="Q1274" s="371">
        <v>0.496</v>
      </c>
    </row>
    <row r="1275" spans="15:17" x14ac:dyDescent="0.2">
      <c r="O1275" s="370" t="s">
        <v>2593</v>
      </c>
      <c r="P1275" s="375" t="s">
        <v>2594</v>
      </c>
      <c r="Q1275" s="371">
        <v>0.54100000000000004</v>
      </c>
    </row>
    <row r="1276" spans="15:17" x14ac:dyDescent="0.2">
      <c r="O1276" s="370" t="s">
        <v>2595</v>
      </c>
      <c r="P1276" s="375" t="s">
        <v>2596</v>
      </c>
      <c r="Q1276" s="371">
        <v>0</v>
      </c>
    </row>
    <row r="1277" spans="15:17" x14ac:dyDescent="0.2">
      <c r="O1277" s="370" t="s">
        <v>2597</v>
      </c>
      <c r="P1277" s="375" t="s">
        <v>2598</v>
      </c>
      <c r="Q1277" s="371">
        <v>0.48299999999999998</v>
      </c>
    </row>
    <row r="1278" spans="15:17" x14ac:dyDescent="0.2">
      <c r="O1278" s="370" t="s">
        <v>2599</v>
      </c>
      <c r="P1278" s="375" t="s">
        <v>2600</v>
      </c>
      <c r="Q1278" s="371">
        <v>0.45100000000000001</v>
      </c>
    </row>
    <row r="1279" spans="15:17" x14ac:dyDescent="0.2">
      <c r="O1279" s="370" t="s">
        <v>2601</v>
      </c>
      <c r="P1279" s="375" t="s">
        <v>2602</v>
      </c>
      <c r="Q1279" s="371">
        <v>0</v>
      </c>
    </row>
    <row r="1280" spans="15:17" x14ac:dyDescent="0.2">
      <c r="O1280" s="370" t="s">
        <v>2603</v>
      </c>
      <c r="P1280" s="375" t="s">
        <v>2604</v>
      </c>
      <c r="Q1280" s="371">
        <v>0.56999999999999995</v>
      </c>
    </row>
    <row r="1281" spans="15:17" x14ac:dyDescent="0.2">
      <c r="O1281" s="370" t="s">
        <v>2605</v>
      </c>
      <c r="P1281" s="375" t="s">
        <v>2606</v>
      </c>
      <c r="Q1281" s="371">
        <v>0</v>
      </c>
    </row>
    <row r="1282" spans="15:17" x14ac:dyDescent="0.2">
      <c r="O1282" s="370" t="s">
        <v>2607</v>
      </c>
      <c r="P1282" s="375" t="s">
        <v>2608</v>
      </c>
      <c r="Q1282" s="371">
        <v>0.53700000000000003</v>
      </c>
    </row>
    <row r="1283" spans="15:17" x14ac:dyDescent="0.2">
      <c r="O1283" s="370" t="s">
        <v>2609</v>
      </c>
      <c r="P1283" s="375" t="s">
        <v>2610</v>
      </c>
      <c r="Q1283" s="371">
        <v>0</v>
      </c>
    </row>
    <row r="1284" spans="15:17" x14ac:dyDescent="0.2">
      <c r="O1284" s="370" t="s">
        <v>2611</v>
      </c>
      <c r="P1284" s="375" t="s">
        <v>2612</v>
      </c>
      <c r="Q1284" s="371">
        <v>0.16200000000000001</v>
      </c>
    </row>
    <row r="1285" spans="15:17" x14ac:dyDescent="0.2">
      <c r="O1285" s="370" t="s">
        <v>2613</v>
      </c>
      <c r="P1285" s="375" t="s">
        <v>2614</v>
      </c>
      <c r="Q1285" s="371">
        <v>0</v>
      </c>
    </row>
    <row r="1286" spans="15:17" x14ac:dyDescent="0.2">
      <c r="O1286" s="370" t="s">
        <v>2615</v>
      </c>
      <c r="P1286" s="375" t="s">
        <v>2616</v>
      </c>
      <c r="Q1286" s="371">
        <v>0</v>
      </c>
    </row>
    <row r="1287" spans="15:17" x14ac:dyDescent="0.2">
      <c r="O1287" s="370" t="s">
        <v>2617</v>
      </c>
      <c r="P1287" s="375" t="s">
        <v>2618</v>
      </c>
      <c r="Q1287" s="371">
        <v>0</v>
      </c>
    </row>
    <row r="1288" spans="15:17" x14ac:dyDescent="0.2">
      <c r="O1288" s="370" t="s">
        <v>2619</v>
      </c>
      <c r="P1288" s="375" t="s">
        <v>2620</v>
      </c>
      <c r="Q1288" s="371">
        <v>0.42199999999999999</v>
      </c>
    </row>
    <row r="1289" spans="15:17" x14ac:dyDescent="0.2">
      <c r="O1289" s="370" t="s">
        <v>2621</v>
      </c>
      <c r="P1289" s="375" t="s">
        <v>2622</v>
      </c>
      <c r="Q1289" s="371">
        <v>0.60499999999999998</v>
      </c>
    </row>
    <row r="1290" spans="15:17" x14ac:dyDescent="0.2">
      <c r="O1290" s="370" t="s">
        <v>2623</v>
      </c>
      <c r="P1290" s="375" t="s">
        <v>2624</v>
      </c>
      <c r="Q1290" s="371">
        <v>0</v>
      </c>
    </row>
    <row r="1291" spans="15:17" x14ac:dyDescent="0.2">
      <c r="O1291" s="370" t="s">
        <v>2625</v>
      </c>
      <c r="P1291" s="375" t="s">
        <v>2626</v>
      </c>
      <c r="Q1291" s="371">
        <v>0.59399999999999997</v>
      </c>
    </row>
    <row r="1292" spans="15:17" x14ac:dyDescent="0.2">
      <c r="O1292" s="370" t="s">
        <v>2627</v>
      </c>
      <c r="P1292" s="375" t="s">
        <v>2628</v>
      </c>
      <c r="Q1292" s="371">
        <v>0</v>
      </c>
    </row>
    <row r="1293" spans="15:17" x14ac:dyDescent="0.2">
      <c r="O1293" s="370" t="s">
        <v>2629</v>
      </c>
      <c r="P1293" s="375" t="s">
        <v>2630</v>
      </c>
      <c r="Q1293" s="371">
        <v>0</v>
      </c>
    </row>
    <row r="1294" spans="15:17" x14ac:dyDescent="0.2">
      <c r="O1294" s="370" t="s">
        <v>2631</v>
      </c>
      <c r="P1294" s="375" t="s">
        <v>2632</v>
      </c>
      <c r="Q1294" s="371">
        <v>0</v>
      </c>
    </row>
    <row r="1295" spans="15:17" x14ac:dyDescent="0.2">
      <c r="O1295" s="370" t="s">
        <v>2633</v>
      </c>
      <c r="P1295" s="375" t="s">
        <v>2634</v>
      </c>
      <c r="Q1295" s="371">
        <v>0</v>
      </c>
    </row>
    <row r="1296" spans="15:17" x14ac:dyDescent="0.2">
      <c r="O1296" s="370" t="s">
        <v>2635</v>
      </c>
      <c r="P1296" s="375" t="s">
        <v>2636</v>
      </c>
      <c r="Q1296" s="371">
        <v>0</v>
      </c>
    </row>
    <row r="1297" spans="15:17" x14ac:dyDescent="0.2">
      <c r="O1297" s="370" t="s">
        <v>2637</v>
      </c>
      <c r="P1297" s="375" t="s">
        <v>2638</v>
      </c>
      <c r="Q1297" s="371">
        <v>0</v>
      </c>
    </row>
    <row r="1298" spans="15:17" x14ac:dyDescent="0.2">
      <c r="O1298" s="370" t="s">
        <v>2639</v>
      </c>
      <c r="P1298" s="375" t="s">
        <v>2640</v>
      </c>
      <c r="Q1298" s="371">
        <v>0</v>
      </c>
    </row>
    <row r="1299" spans="15:17" x14ac:dyDescent="0.2">
      <c r="O1299" s="370" t="s">
        <v>2641</v>
      </c>
      <c r="P1299" s="375" t="s">
        <v>2642</v>
      </c>
      <c r="Q1299" s="371">
        <v>0</v>
      </c>
    </row>
    <row r="1300" spans="15:17" x14ac:dyDescent="0.2">
      <c r="O1300" s="370" t="s">
        <v>2643</v>
      </c>
      <c r="P1300" s="375" t="s">
        <v>2644</v>
      </c>
      <c r="Q1300" s="371">
        <v>0</v>
      </c>
    </row>
    <row r="1301" spans="15:17" x14ac:dyDescent="0.2">
      <c r="O1301" s="370" t="s">
        <v>2645</v>
      </c>
      <c r="P1301" s="375" t="s">
        <v>2646</v>
      </c>
      <c r="Q1301" s="371">
        <v>6.3E-2</v>
      </c>
    </row>
    <row r="1302" spans="15:17" x14ac:dyDescent="0.2">
      <c r="O1302" s="370" t="s">
        <v>2647</v>
      </c>
      <c r="P1302" s="375" t="s">
        <v>2648</v>
      </c>
      <c r="Q1302" s="371">
        <v>0</v>
      </c>
    </row>
    <row r="1303" spans="15:17" x14ac:dyDescent="0.2">
      <c r="O1303" s="370" t="s">
        <v>2649</v>
      </c>
      <c r="P1303" s="375" t="s">
        <v>2650</v>
      </c>
      <c r="Q1303" s="371">
        <v>0</v>
      </c>
    </row>
    <row r="1304" spans="15:17" x14ac:dyDescent="0.2">
      <c r="O1304" s="370" t="s">
        <v>2651</v>
      </c>
      <c r="P1304" s="375" t="s">
        <v>2652</v>
      </c>
      <c r="Q1304" s="371">
        <v>0.41399999999999998</v>
      </c>
    </row>
    <row r="1305" spans="15:17" x14ac:dyDescent="0.2">
      <c r="O1305" s="370" t="s">
        <v>2653</v>
      </c>
      <c r="P1305" s="375" t="s">
        <v>2654</v>
      </c>
      <c r="Q1305" s="371">
        <v>0.77700000000000002</v>
      </c>
    </row>
    <row r="1306" spans="15:17" x14ac:dyDescent="0.2">
      <c r="O1306" s="370" t="s">
        <v>2655</v>
      </c>
      <c r="P1306" s="375" t="s">
        <v>2656</v>
      </c>
      <c r="Q1306" s="371">
        <v>0</v>
      </c>
    </row>
    <row r="1307" spans="15:17" x14ac:dyDescent="0.2">
      <c r="O1307" s="370" t="s">
        <v>2657</v>
      </c>
      <c r="P1307" s="375" t="s">
        <v>2658</v>
      </c>
      <c r="Q1307" s="371">
        <v>5.0000000000000001E-3</v>
      </c>
    </row>
    <row r="1308" spans="15:17" x14ac:dyDescent="0.2">
      <c r="O1308" s="370" t="s">
        <v>2659</v>
      </c>
      <c r="P1308" s="375" t="s">
        <v>2660</v>
      </c>
      <c r="Q1308" s="371">
        <v>0.11699999999999999</v>
      </c>
    </row>
    <row r="1309" spans="15:17" x14ac:dyDescent="0.2">
      <c r="O1309" s="370" t="s">
        <v>2661</v>
      </c>
      <c r="P1309" s="375" t="s">
        <v>2662</v>
      </c>
      <c r="Q1309" s="371">
        <v>0.42199999999999999</v>
      </c>
    </row>
    <row r="1310" spans="15:17" x14ac:dyDescent="0.2">
      <c r="O1310" s="370" t="s">
        <v>2663</v>
      </c>
      <c r="P1310" s="375" t="s">
        <v>2664</v>
      </c>
      <c r="Q1310" s="371">
        <v>9.0000000000000011E-3</v>
      </c>
    </row>
    <row r="1311" spans="15:17" x14ac:dyDescent="0.2">
      <c r="O1311" s="370" t="s">
        <v>2665</v>
      </c>
      <c r="P1311" s="375" t="s">
        <v>2666</v>
      </c>
      <c r="Q1311" s="371">
        <v>0.47499999999999998</v>
      </c>
    </row>
    <row r="1312" spans="15:17" x14ac:dyDescent="0.2">
      <c r="O1312" s="370" t="s">
        <v>2667</v>
      </c>
      <c r="P1312" s="375" t="s">
        <v>2668</v>
      </c>
      <c r="Q1312" s="371">
        <v>0</v>
      </c>
    </row>
    <row r="1313" spans="15:17" x14ac:dyDescent="0.2">
      <c r="O1313" s="370" t="s">
        <v>2669</v>
      </c>
      <c r="P1313" s="375" t="s">
        <v>2670</v>
      </c>
      <c r="Q1313" s="371">
        <v>0.12000000000000001</v>
      </c>
    </row>
    <row r="1314" spans="15:17" x14ac:dyDescent="0.2">
      <c r="O1314" s="370" t="s">
        <v>2671</v>
      </c>
      <c r="P1314" s="375" t="s">
        <v>2672</v>
      </c>
      <c r="Q1314" s="371">
        <v>0.21800000000000003</v>
      </c>
    </row>
    <row r="1315" spans="15:17" x14ac:dyDescent="0.2">
      <c r="O1315" s="370" t="s">
        <v>2673</v>
      </c>
      <c r="P1315" s="375" t="s">
        <v>2674</v>
      </c>
      <c r="Q1315" s="371">
        <v>0.56800000000000006</v>
      </c>
    </row>
    <row r="1316" spans="15:17" x14ac:dyDescent="0.2">
      <c r="O1316" s="370" t="s">
        <v>2675</v>
      </c>
      <c r="P1316" s="375" t="s">
        <v>2676</v>
      </c>
      <c r="Q1316" s="371">
        <v>0.48000000000000004</v>
      </c>
    </row>
    <row r="1317" spans="15:17" x14ac:dyDescent="0.2">
      <c r="O1317" s="370" t="s">
        <v>2677</v>
      </c>
      <c r="P1317" s="375" t="s">
        <v>2678</v>
      </c>
      <c r="Q1317" s="371">
        <v>0</v>
      </c>
    </row>
    <row r="1318" spans="15:17" x14ac:dyDescent="0.2">
      <c r="O1318" s="370" t="s">
        <v>2679</v>
      </c>
      <c r="P1318" s="375" t="s">
        <v>2680</v>
      </c>
      <c r="Q1318" s="371">
        <v>0.38300000000000001</v>
      </c>
    </row>
    <row r="1319" spans="15:17" x14ac:dyDescent="0.2">
      <c r="O1319" s="370" t="s">
        <v>2681</v>
      </c>
      <c r="P1319" s="375" t="s">
        <v>2682</v>
      </c>
      <c r="Q1319" s="371">
        <v>0</v>
      </c>
    </row>
    <row r="1320" spans="15:17" x14ac:dyDescent="0.2">
      <c r="O1320" s="370" t="s">
        <v>2683</v>
      </c>
      <c r="P1320" s="375" t="s">
        <v>2684</v>
      </c>
      <c r="Q1320" s="371">
        <v>0.45899999999999996</v>
      </c>
    </row>
    <row r="1321" spans="15:17" x14ac:dyDescent="0.2">
      <c r="O1321" s="370" t="s">
        <v>2685</v>
      </c>
      <c r="P1321" s="375" t="s">
        <v>2686</v>
      </c>
      <c r="Q1321" s="371">
        <v>0.58699999999999997</v>
      </c>
    </row>
    <row r="1322" spans="15:17" x14ac:dyDescent="0.2">
      <c r="O1322" s="370" t="s">
        <v>2687</v>
      </c>
      <c r="P1322" s="375" t="s">
        <v>2688</v>
      </c>
      <c r="Q1322" s="371">
        <v>0.378</v>
      </c>
    </row>
    <row r="1323" spans="15:17" x14ac:dyDescent="0.2">
      <c r="O1323" s="370" t="s">
        <v>2689</v>
      </c>
      <c r="P1323" s="375" t="s">
        <v>2690</v>
      </c>
      <c r="Q1323" s="371">
        <v>0.38300000000000001</v>
      </c>
    </row>
    <row r="1324" spans="15:17" x14ac:dyDescent="0.2">
      <c r="O1324" s="370" t="s">
        <v>2691</v>
      </c>
      <c r="P1324" s="375" t="s">
        <v>2692</v>
      </c>
      <c r="Q1324" s="371">
        <v>0</v>
      </c>
    </row>
    <row r="1325" spans="15:17" x14ac:dyDescent="0.2">
      <c r="O1325" s="370" t="s">
        <v>2693</v>
      </c>
      <c r="P1325" s="375" t="s">
        <v>2694</v>
      </c>
      <c r="Q1325" s="371">
        <v>0.375</v>
      </c>
    </row>
    <row r="1326" spans="15:17" x14ac:dyDescent="0.2">
      <c r="O1326" s="370" t="s">
        <v>2695</v>
      </c>
      <c r="P1326" s="375" t="s">
        <v>2696</v>
      </c>
      <c r="Q1326" s="371">
        <v>0.56700000000000006</v>
      </c>
    </row>
    <row r="1327" spans="15:17" x14ac:dyDescent="0.2">
      <c r="O1327" s="370" t="s">
        <v>2697</v>
      </c>
      <c r="P1327" s="375" t="s">
        <v>2698</v>
      </c>
      <c r="Q1327" s="371">
        <v>0.64700000000000002</v>
      </c>
    </row>
    <row r="1328" spans="15:17" x14ac:dyDescent="0.2">
      <c r="O1328" s="370" t="s">
        <v>2699</v>
      </c>
      <c r="P1328" s="375" t="s">
        <v>2700</v>
      </c>
      <c r="Q1328" s="371">
        <v>0</v>
      </c>
    </row>
    <row r="1329" spans="15:17" x14ac:dyDescent="0.2">
      <c r="O1329" s="370" t="s">
        <v>2701</v>
      </c>
      <c r="P1329" s="375" t="s">
        <v>2702</v>
      </c>
      <c r="Q1329" s="371">
        <v>0.54299999999999993</v>
      </c>
    </row>
    <row r="1330" spans="15:17" x14ac:dyDescent="0.2">
      <c r="O1330" s="370" t="s">
        <v>2703</v>
      </c>
      <c r="P1330" s="375" t="s">
        <v>2704</v>
      </c>
      <c r="Q1330" s="371">
        <v>0.42299999999999999</v>
      </c>
    </row>
    <row r="1331" spans="15:17" x14ac:dyDescent="0.2">
      <c r="O1331" s="370" t="s">
        <v>2705</v>
      </c>
      <c r="P1331" s="375" t="s">
        <v>2706</v>
      </c>
      <c r="Q1331" s="371">
        <v>0.40600000000000003</v>
      </c>
    </row>
    <row r="1332" spans="15:17" x14ac:dyDescent="0.2">
      <c r="O1332" s="370" t="s">
        <v>2707</v>
      </c>
      <c r="P1332" s="375" t="s">
        <v>2708</v>
      </c>
      <c r="Q1332" s="371">
        <v>0.45600000000000002</v>
      </c>
    </row>
    <row r="1333" spans="15:17" x14ac:dyDescent="0.2">
      <c r="O1333" s="370" t="s">
        <v>2709</v>
      </c>
      <c r="P1333" s="375" t="s">
        <v>2710</v>
      </c>
      <c r="Q1333" s="371">
        <v>0.438</v>
      </c>
    </row>
    <row r="1334" spans="15:17" x14ac:dyDescent="0.2">
      <c r="O1334" s="370" t="s">
        <v>2711</v>
      </c>
      <c r="P1334" s="375" t="s">
        <v>2712</v>
      </c>
      <c r="Q1334" s="371">
        <v>0.45399999999999996</v>
      </c>
    </row>
    <row r="1335" spans="15:17" x14ac:dyDescent="0.2">
      <c r="O1335" s="370" t="s">
        <v>2713</v>
      </c>
      <c r="P1335" s="375" t="s">
        <v>2714</v>
      </c>
      <c r="Q1335" s="371">
        <v>0</v>
      </c>
    </row>
    <row r="1336" spans="15:17" x14ac:dyDescent="0.2">
      <c r="O1336" s="370" t="s">
        <v>2715</v>
      </c>
      <c r="P1336" s="375" t="s">
        <v>2716</v>
      </c>
      <c r="Q1336" s="371">
        <v>0.41899999999999998</v>
      </c>
    </row>
    <row r="1337" spans="15:17" x14ac:dyDescent="0.2">
      <c r="O1337" s="370" t="s">
        <v>2717</v>
      </c>
      <c r="P1337" s="375" t="s">
        <v>2718</v>
      </c>
      <c r="Q1337" s="371">
        <v>0.438</v>
      </c>
    </row>
    <row r="1338" spans="15:17" x14ac:dyDescent="0.2">
      <c r="O1338" s="370" t="s">
        <v>2719</v>
      </c>
      <c r="P1338" s="375" t="s">
        <v>2720</v>
      </c>
      <c r="Q1338" s="371">
        <v>0</v>
      </c>
    </row>
    <row r="1339" spans="15:17" x14ac:dyDescent="0.2">
      <c r="O1339" s="370" t="s">
        <v>2721</v>
      </c>
      <c r="P1339" s="375" t="s">
        <v>2722</v>
      </c>
      <c r="Q1339" s="371">
        <v>0.20499999999999999</v>
      </c>
    </row>
    <row r="1340" spans="15:17" x14ac:dyDescent="0.2">
      <c r="O1340" s="370" t="s">
        <v>2723</v>
      </c>
      <c r="P1340" s="375" t="s">
        <v>2724</v>
      </c>
      <c r="Q1340" s="371">
        <v>0.42099999999999999</v>
      </c>
    </row>
    <row r="1341" spans="15:17" x14ac:dyDescent="0.2">
      <c r="O1341" s="370" t="s">
        <v>2725</v>
      </c>
      <c r="P1341" s="375" t="s">
        <v>2726</v>
      </c>
      <c r="Q1341" s="371">
        <v>0.55800000000000005</v>
      </c>
    </row>
    <row r="1342" spans="15:17" x14ac:dyDescent="0.2">
      <c r="O1342" s="370" t="s">
        <v>2727</v>
      </c>
      <c r="P1342" s="375" t="s">
        <v>2728</v>
      </c>
      <c r="Q1342" s="371">
        <v>0</v>
      </c>
    </row>
    <row r="1343" spans="15:17" x14ac:dyDescent="0.2">
      <c r="O1343" s="370" t="s">
        <v>2729</v>
      </c>
      <c r="P1343" s="375" t="s">
        <v>2730</v>
      </c>
      <c r="Q1343" s="371">
        <v>0</v>
      </c>
    </row>
    <row r="1344" spans="15:17" x14ac:dyDescent="0.2">
      <c r="O1344" s="370" t="s">
        <v>2731</v>
      </c>
      <c r="P1344" s="375" t="s">
        <v>2732</v>
      </c>
      <c r="Q1344" s="371">
        <v>0</v>
      </c>
    </row>
    <row r="1345" spans="15:17" x14ac:dyDescent="0.2">
      <c r="O1345" s="370" t="s">
        <v>2733</v>
      </c>
      <c r="P1345" s="375" t="s">
        <v>2734</v>
      </c>
      <c r="Q1345" s="371">
        <v>0</v>
      </c>
    </row>
    <row r="1346" spans="15:17" x14ac:dyDescent="0.2">
      <c r="O1346" s="370" t="s">
        <v>2735</v>
      </c>
      <c r="P1346" s="375" t="s">
        <v>2736</v>
      </c>
      <c r="Q1346" s="371">
        <v>0</v>
      </c>
    </row>
    <row r="1347" spans="15:17" x14ac:dyDescent="0.2">
      <c r="O1347" s="370" t="s">
        <v>2737</v>
      </c>
      <c r="P1347" s="375" t="s">
        <v>2738</v>
      </c>
      <c r="Q1347" s="371">
        <v>0.52600000000000002</v>
      </c>
    </row>
    <row r="1348" spans="15:17" x14ac:dyDescent="0.2">
      <c r="O1348" s="370" t="s">
        <v>2739</v>
      </c>
      <c r="P1348" s="375" t="s">
        <v>2740</v>
      </c>
      <c r="Q1348" s="371">
        <v>0</v>
      </c>
    </row>
    <row r="1349" spans="15:17" x14ac:dyDescent="0.2">
      <c r="O1349" s="370" t="s">
        <v>2741</v>
      </c>
      <c r="P1349" s="375" t="s">
        <v>2742</v>
      </c>
      <c r="Q1349" s="371">
        <v>0</v>
      </c>
    </row>
    <row r="1350" spans="15:17" x14ac:dyDescent="0.2">
      <c r="O1350" s="370" t="s">
        <v>2743</v>
      </c>
      <c r="P1350" s="375" t="s">
        <v>2744</v>
      </c>
      <c r="Q1350" s="371">
        <v>0</v>
      </c>
    </row>
    <row r="1351" spans="15:17" x14ac:dyDescent="0.2">
      <c r="O1351" s="370" t="s">
        <v>2745</v>
      </c>
      <c r="P1351" s="375" t="s">
        <v>2746</v>
      </c>
      <c r="Q1351" s="371">
        <v>0.42099999999999999</v>
      </c>
    </row>
    <row r="1352" spans="15:17" x14ac:dyDescent="0.2">
      <c r="O1352" s="370" t="s">
        <v>2747</v>
      </c>
      <c r="P1352" s="375" t="s">
        <v>2748</v>
      </c>
      <c r="Q1352" s="371">
        <v>0</v>
      </c>
    </row>
    <row r="1353" spans="15:17" x14ac:dyDescent="0.2">
      <c r="O1353" s="370" t="s">
        <v>2749</v>
      </c>
      <c r="P1353" s="375" t="s">
        <v>2750</v>
      </c>
      <c r="Q1353" s="371">
        <v>0</v>
      </c>
    </row>
    <row r="1354" spans="15:17" x14ac:dyDescent="0.2">
      <c r="O1354" s="370" t="s">
        <v>2751</v>
      </c>
      <c r="P1354" s="375" t="s">
        <v>2752</v>
      </c>
      <c r="Q1354" s="371">
        <v>0</v>
      </c>
    </row>
    <row r="1355" spans="15:17" x14ac:dyDescent="0.2">
      <c r="O1355" s="370" t="s">
        <v>2753</v>
      </c>
      <c r="P1355" s="375" t="s">
        <v>2754</v>
      </c>
      <c r="Q1355" s="371">
        <v>0</v>
      </c>
    </row>
    <row r="1356" spans="15:17" x14ac:dyDescent="0.2">
      <c r="O1356" s="370" t="s">
        <v>2755</v>
      </c>
      <c r="P1356" s="375" t="s">
        <v>2756</v>
      </c>
      <c r="Q1356" s="371">
        <v>0</v>
      </c>
    </row>
    <row r="1357" spans="15:17" x14ac:dyDescent="0.2">
      <c r="O1357" s="370" t="s">
        <v>2757</v>
      </c>
      <c r="P1357" s="375" t="s">
        <v>2758</v>
      </c>
      <c r="Q1357" s="371">
        <v>0</v>
      </c>
    </row>
    <row r="1358" spans="15:17" x14ac:dyDescent="0.2">
      <c r="O1358" s="370" t="s">
        <v>2759</v>
      </c>
      <c r="P1358" s="375" t="s">
        <v>2760</v>
      </c>
      <c r="Q1358" s="371">
        <v>0</v>
      </c>
    </row>
    <row r="1359" spans="15:17" x14ac:dyDescent="0.2">
      <c r="O1359" s="370" t="s">
        <v>2761</v>
      </c>
      <c r="P1359" s="375" t="s">
        <v>2762</v>
      </c>
      <c r="Q1359" s="371">
        <v>0</v>
      </c>
    </row>
    <row r="1360" spans="15:17" x14ac:dyDescent="0.2">
      <c r="O1360" s="370" t="s">
        <v>2763</v>
      </c>
      <c r="P1360" s="375" t="s">
        <v>2764</v>
      </c>
      <c r="Q1360" s="371">
        <v>0</v>
      </c>
    </row>
    <row r="1361" spans="15:17" x14ac:dyDescent="0.2">
      <c r="O1361" s="370" t="s">
        <v>2765</v>
      </c>
      <c r="P1361" s="375" t="s">
        <v>2766</v>
      </c>
      <c r="Q1361" s="371">
        <v>0</v>
      </c>
    </row>
    <row r="1362" spans="15:17" x14ac:dyDescent="0.2">
      <c r="O1362" s="370" t="s">
        <v>2767</v>
      </c>
      <c r="P1362" s="375" t="s">
        <v>2768</v>
      </c>
      <c r="Q1362" s="371">
        <v>0</v>
      </c>
    </row>
    <row r="1363" spans="15:17" x14ac:dyDescent="0.2">
      <c r="O1363" s="370" t="s">
        <v>2769</v>
      </c>
      <c r="P1363" s="375" t="s">
        <v>2770</v>
      </c>
      <c r="Q1363" s="371">
        <v>0</v>
      </c>
    </row>
    <row r="1364" spans="15:17" x14ac:dyDescent="0.2">
      <c r="O1364" s="370" t="s">
        <v>2771</v>
      </c>
      <c r="P1364" s="375" t="s">
        <v>2772</v>
      </c>
      <c r="Q1364" s="371">
        <v>0.45199999999999996</v>
      </c>
    </row>
    <row r="1365" spans="15:17" x14ac:dyDescent="0.2">
      <c r="O1365" s="370" t="s">
        <v>2773</v>
      </c>
      <c r="P1365" s="375" t="s">
        <v>2774</v>
      </c>
      <c r="Q1365" s="371">
        <v>0</v>
      </c>
    </row>
    <row r="1366" spans="15:17" x14ac:dyDescent="0.2">
      <c r="O1366" s="370" t="s">
        <v>2775</v>
      </c>
      <c r="P1366" s="375" t="s">
        <v>2776</v>
      </c>
      <c r="Q1366" s="371">
        <v>0.41100000000000003</v>
      </c>
    </row>
    <row r="1367" spans="15:17" x14ac:dyDescent="0.2">
      <c r="O1367" s="370" t="s">
        <v>2777</v>
      </c>
      <c r="P1367" s="375" t="s">
        <v>2778</v>
      </c>
      <c r="Q1367" s="371">
        <v>0</v>
      </c>
    </row>
    <row r="1368" spans="15:17" x14ac:dyDescent="0.2">
      <c r="O1368" s="370" t="s">
        <v>2779</v>
      </c>
      <c r="P1368" s="375" t="s">
        <v>2780</v>
      </c>
      <c r="Q1368" s="371">
        <v>0.45500000000000002</v>
      </c>
    </row>
    <row r="1369" spans="15:17" x14ac:dyDescent="0.2">
      <c r="O1369" s="370" t="s">
        <v>1741</v>
      </c>
      <c r="P1369" s="375" t="s">
        <v>1742</v>
      </c>
      <c r="Q1369" s="371">
        <v>0</v>
      </c>
    </row>
    <row r="1370" spans="15:17" x14ac:dyDescent="0.2">
      <c r="O1370" s="370" t="s">
        <v>1743</v>
      </c>
      <c r="P1370" s="375" t="s">
        <v>1744</v>
      </c>
      <c r="Q1370" s="371">
        <v>0</v>
      </c>
    </row>
    <row r="1371" spans="15:17" x14ac:dyDescent="0.2">
      <c r="O1371" s="370" t="s">
        <v>1745</v>
      </c>
      <c r="P1371" s="375" t="s">
        <v>1746</v>
      </c>
      <c r="Q1371" s="371">
        <v>0</v>
      </c>
    </row>
    <row r="1372" spans="15:17" x14ac:dyDescent="0.2">
      <c r="O1372" s="370" t="s">
        <v>1747</v>
      </c>
      <c r="P1372" s="375" t="s">
        <v>1748</v>
      </c>
      <c r="Q1372" s="371">
        <v>0</v>
      </c>
    </row>
    <row r="1373" spans="15:17" x14ac:dyDescent="0.2">
      <c r="O1373" s="370" t="s">
        <v>1749</v>
      </c>
      <c r="P1373" s="375" t="s">
        <v>1750</v>
      </c>
      <c r="Q1373" s="371">
        <v>0</v>
      </c>
    </row>
    <row r="1374" spans="15:17" x14ac:dyDescent="0.2">
      <c r="O1374" s="370" t="s">
        <v>1751</v>
      </c>
      <c r="P1374" s="375" t="s">
        <v>1752</v>
      </c>
      <c r="Q1374" s="371">
        <v>0</v>
      </c>
    </row>
    <row r="1375" spans="15:17" x14ac:dyDescent="0.2">
      <c r="O1375" s="370" t="s">
        <v>1753</v>
      </c>
      <c r="P1375" s="375" t="s">
        <v>1754</v>
      </c>
      <c r="Q1375" s="371">
        <v>0</v>
      </c>
    </row>
    <row r="1376" spans="15:17" x14ac:dyDescent="0.2">
      <c r="O1376" s="370" t="s">
        <v>1755</v>
      </c>
      <c r="P1376" s="375" t="s">
        <v>1756</v>
      </c>
      <c r="Q1376" s="371">
        <v>0</v>
      </c>
    </row>
    <row r="1377" spans="15:17" x14ac:dyDescent="0.2">
      <c r="O1377" s="370" t="s">
        <v>1757</v>
      </c>
      <c r="P1377" s="375" t="s">
        <v>1758</v>
      </c>
      <c r="Q1377" s="371">
        <v>0</v>
      </c>
    </row>
    <row r="1378" spans="15:17" x14ac:dyDescent="0.2">
      <c r="O1378" s="370" t="s">
        <v>1759</v>
      </c>
      <c r="P1378" s="375" t="s">
        <v>1760</v>
      </c>
      <c r="Q1378" s="371">
        <v>0.41499999999999998</v>
      </c>
    </row>
    <row r="1379" spans="15:17" x14ac:dyDescent="0.2">
      <c r="O1379" s="370" t="s">
        <v>2781</v>
      </c>
      <c r="P1379" s="375" t="s">
        <v>2782</v>
      </c>
      <c r="Q1379" s="371">
        <v>0</v>
      </c>
    </row>
    <row r="1380" spans="15:17" x14ac:dyDescent="0.2">
      <c r="O1380" s="370" t="s">
        <v>2783</v>
      </c>
      <c r="P1380" s="375" t="s">
        <v>2784</v>
      </c>
      <c r="Q1380" s="371">
        <v>0</v>
      </c>
    </row>
    <row r="1381" spans="15:17" x14ac:dyDescent="0.2">
      <c r="O1381" s="370" t="s">
        <v>2785</v>
      </c>
      <c r="P1381" s="375" t="s">
        <v>2786</v>
      </c>
      <c r="Q1381" s="371">
        <v>0</v>
      </c>
    </row>
    <row r="1382" spans="15:17" x14ac:dyDescent="0.2">
      <c r="O1382" s="370" t="s">
        <v>2787</v>
      </c>
      <c r="P1382" s="375" t="s">
        <v>2788</v>
      </c>
      <c r="Q1382" s="371">
        <v>0</v>
      </c>
    </row>
    <row r="1383" spans="15:17" x14ac:dyDescent="0.2">
      <c r="O1383" s="370" t="s">
        <v>2789</v>
      </c>
      <c r="P1383" s="375" t="s">
        <v>2790</v>
      </c>
      <c r="Q1383" s="371">
        <v>0</v>
      </c>
    </row>
    <row r="1384" spans="15:17" x14ac:dyDescent="0.2">
      <c r="O1384" s="370" t="s">
        <v>2791</v>
      </c>
      <c r="P1384" s="375" t="s">
        <v>2792</v>
      </c>
      <c r="Q1384" s="371">
        <v>0</v>
      </c>
    </row>
    <row r="1385" spans="15:17" x14ac:dyDescent="0.2">
      <c r="O1385" s="370" t="s">
        <v>2793</v>
      </c>
      <c r="P1385" s="375" t="s">
        <v>2794</v>
      </c>
      <c r="Q1385" s="371">
        <v>0.38699999999999996</v>
      </c>
    </row>
    <row r="1386" spans="15:17" x14ac:dyDescent="0.2">
      <c r="O1386" s="370" t="s">
        <v>2795</v>
      </c>
      <c r="P1386" s="375" t="s">
        <v>2796</v>
      </c>
      <c r="Q1386" s="371">
        <v>0.48399999999999999</v>
      </c>
    </row>
    <row r="1387" spans="15:17" x14ac:dyDescent="0.2">
      <c r="O1387" s="370" t="s">
        <v>2797</v>
      </c>
      <c r="P1387" s="375" t="s">
        <v>2798</v>
      </c>
      <c r="Q1387" s="371">
        <v>0</v>
      </c>
    </row>
    <row r="1388" spans="15:17" x14ac:dyDescent="0.2">
      <c r="O1388" s="370" t="s">
        <v>2799</v>
      </c>
      <c r="P1388" s="375" t="s">
        <v>2800</v>
      </c>
      <c r="Q1388" s="371">
        <v>0</v>
      </c>
    </row>
    <row r="1389" spans="15:17" x14ac:dyDescent="0.2">
      <c r="O1389" s="370" t="s">
        <v>2801</v>
      </c>
      <c r="P1389" s="375" t="s">
        <v>2802</v>
      </c>
      <c r="Q1389" s="371">
        <v>0.45700000000000002</v>
      </c>
    </row>
    <row r="1390" spans="15:17" x14ac:dyDescent="0.2">
      <c r="O1390" s="370" t="s">
        <v>2803</v>
      </c>
      <c r="P1390" s="375" t="s">
        <v>2804</v>
      </c>
      <c r="Q1390" s="371">
        <v>0</v>
      </c>
    </row>
    <row r="1391" spans="15:17" x14ac:dyDescent="0.2">
      <c r="O1391" s="370" t="s">
        <v>2805</v>
      </c>
      <c r="P1391" s="375" t="s">
        <v>2806</v>
      </c>
      <c r="Q1391" s="371">
        <v>0.47199999999999998</v>
      </c>
    </row>
    <row r="1392" spans="15:17" x14ac:dyDescent="0.2">
      <c r="O1392" s="370" t="s">
        <v>2807</v>
      </c>
      <c r="P1392" s="375" t="s">
        <v>2808</v>
      </c>
      <c r="Q1392" s="371">
        <v>0</v>
      </c>
    </row>
    <row r="1393" spans="15:17" x14ac:dyDescent="0.2">
      <c r="O1393" s="370" t="s">
        <v>2809</v>
      </c>
      <c r="P1393" s="375" t="s">
        <v>2810</v>
      </c>
      <c r="Q1393" s="371">
        <v>0.68499999999999994</v>
      </c>
    </row>
    <row r="1394" spans="15:17" x14ac:dyDescent="0.2">
      <c r="O1394" s="370" t="s">
        <v>2811</v>
      </c>
      <c r="P1394" s="375" t="s">
        <v>2812</v>
      </c>
      <c r="Q1394" s="371">
        <v>0.49</v>
      </c>
    </row>
    <row r="1395" spans="15:17" x14ac:dyDescent="0.2">
      <c r="O1395" s="370" t="s">
        <v>2813</v>
      </c>
      <c r="P1395" s="375" t="s">
        <v>2814</v>
      </c>
      <c r="Q1395" s="371">
        <v>0.46400000000000002</v>
      </c>
    </row>
    <row r="1396" spans="15:17" x14ac:dyDescent="0.2">
      <c r="O1396" s="370" t="s">
        <v>2815</v>
      </c>
      <c r="P1396" s="375" t="s">
        <v>2816</v>
      </c>
      <c r="Q1396" s="371">
        <v>0.42599999999999999</v>
      </c>
    </row>
    <row r="1397" spans="15:17" x14ac:dyDescent="0.2">
      <c r="O1397" s="370" t="s">
        <v>2817</v>
      </c>
      <c r="P1397" s="375" t="s">
        <v>2818</v>
      </c>
      <c r="Q1397" s="371">
        <v>0.67800000000000005</v>
      </c>
    </row>
    <row r="1398" spans="15:17" x14ac:dyDescent="0.2">
      <c r="O1398" s="370" t="s">
        <v>2819</v>
      </c>
      <c r="P1398" s="375" t="s">
        <v>2820</v>
      </c>
      <c r="Q1398" s="371">
        <v>0.41899999999999998</v>
      </c>
    </row>
    <row r="1399" spans="15:17" x14ac:dyDescent="0.2">
      <c r="O1399" s="370" t="s">
        <v>2821</v>
      </c>
      <c r="P1399" s="375" t="s">
        <v>2822</v>
      </c>
      <c r="Q1399" s="371">
        <v>0.32400000000000001</v>
      </c>
    </row>
    <row r="1400" spans="15:17" x14ac:dyDescent="0.2">
      <c r="O1400" s="370" t="s">
        <v>2823</v>
      </c>
      <c r="P1400" s="375" t="s">
        <v>2824</v>
      </c>
      <c r="Q1400" s="371">
        <v>0.439</v>
      </c>
    </row>
    <row r="1401" spans="15:17" x14ac:dyDescent="0.2">
      <c r="O1401" s="370" t="s">
        <v>2825</v>
      </c>
      <c r="P1401" s="375" t="s">
        <v>2826</v>
      </c>
      <c r="Q1401" s="371">
        <v>0</v>
      </c>
    </row>
    <row r="1402" spans="15:17" x14ac:dyDescent="0.2">
      <c r="O1402" s="370" t="s">
        <v>2827</v>
      </c>
      <c r="P1402" s="375" t="s">
        <v>2828</v>
      </c>
      <c r="Q1402" s="371">
        <v>0</v>
      </c>
    </row>
    <row r="1403" spans="15:17" x14ac:dyDescent="0.2">
      <c r="O1403" s="370" t="s">
        <v>2829</v>
      </c>
      <c r="P1403" s="375" t="s">
        <v>2830</v>
      </c>
      <c r="Q1403" s="371">
        <v>0.438</v>
      </c>
    </row>
    <row r="1404" spans="15:17" x14ac:dyDescent="0.2">
      <c r="O1404" s="370" t="s">
        <v>2831</v>
      </c>
      <c r="P1404" s="375" t="s">
        <v>2832</v>
      </c>
      <c r="Q1404" s="371">
        <v>0.6130000000000001</v>
      </c>
    </row>
    <row r="1405" spans="15:17" x14ac:dyDescent="0.2">
      <c r="O1405" s="370" t="s">
        <v>2833</v>
      </c>
      <c r="P1405" s="375" t="s">
        <v>2834</v>
      </c>
      <c r="Q1405" s="371">
        <v>0.61199999999999999</v>
      </c>
    </row>
    <row r="1406" spans="15:17" x14ac:dyDescent="0.2">
      <c r="O1406" s="370" t="s">
        <v>2835</v>
      </c>
      <c r="P1406" s="375" t="s">
        <v>2836</v>
      </c>
      <c r="Q1406" s="371">
        <v>0.40799999999999997</v>
      </c>
    </row>
    <row r="1407" spans="15:17" x14ac:dyDescent="0.2">
      <c r="O1407" s="370" t="s">
        <v>2837</v>
      </c>
      <c r="P1407" s="375" t="s">
        <v>2838</v>
      </c>
      <c r="Q1407" s="371">
        <v>0</v>
      </c>
    </row>
    <row r="1408" spans="15:17" x14ac:dyDescent="0.2">
      <c r="O1408" s="370" t="s">
        <v>2839</v>
      </c>
      <c r="P1408" s="375" t="s">
        <v>2840</v>
      </c>
      <c r="Q1408" s="371">
        <v>0</v>
      </c>
    </row>
    <row r="1409" spans="15:17" x14ac:dyDescent="0.2">
      <c r="O1409" s="370" t="s">
        <v>2841</v>
      </c>
      <c r="P1409" s="375" t="s">
        <v>2842</v>
      </c>
      <c r="Q1409" s="371">
        <v>0.59399999999999997</v>
      </c>
    </row>
    <row r="1410" spans="15:17" x14ac:dyDescent="0.2">
      <c r="O1410" s="370" t="s">
        <v>2843</v>
      </c>
      <c r="P1410" s="375" t="s">
        <v>2844</v>
      </c>
      <c r="Q1410" s="371">
        <v>0.44800000000000001</v>
      </c>
    </row>
    <row r="1411" spans="15:17" x14ac:dyDescent="0.2">
      <c r="O1411" s="370" t="s">
        <v>2845</v>
      </c>
      <c r="P1411" s="375" t="s">
        <v>2846</v>
      </c>
      <c r="Q1411" s="371">
        <v>0.44800000000000001</v>
      </c>
    </row>
    <row r="1412" spans="15:17" x14ac:dyDescent="0.2">
      <c r="O1412" s="370" t="s">
        <v>2847</v>
      </c>
      <c r="P1412" s="375" t="s">
        <v>2848</v>
      </c>
      <c r="Q1412" s="371">
        <v>0.40700000000000003</v>
      </c>
    </row>
    <row r="1413" spans="15:17" x14ac:dyDescent="0.2">
      <c r="O1413" s="370" t="s">
        <v>2849</v>
      </c>
      <c r="P1413" s="375" t="s">
        <v>2850</v>
      </c>
      <c r="Q1413" s="371">
        <v>0</v>
      </c>
    </row>
    <row r="1414" spans="15:17" x14ac:dyDescent="0.2">
      <c r="O1414" s="370" t="s">
        <v>2851</v>
      </c>
      <c r="P1414" s="375" t="s">
        <v>2852</v>
      </c>
      <c r="Q1414" s="371">
        <v>0</v>
      </c>
    </row>
    <row r="1415" spans="15:17" x14ac:dyDescent="0.2">
      <c r="O1415" s="370" t="s">
        <v>2853</v>
      </c>
      <c r="P1415" s="375" t="s">
        <v>2854</v>
      </c>
      <c r="Q1415" s="371">
        <v>0</v>
      </c>
    </row>
    <row r="1416" spans="15:17" x14ac:dyDescent="0.2">
      <c r="O1416" s="370" t="s">
        <v>2855</v>
      </c>
      <c r="P1416" s="375" t="s">
        <v>2856</v>
      </c>
      <c r="Q1416" s="371">
        <v>0</v>
      </c>
    </row>
    <row r="1417" spans="15:17" x14ac:dyDescent="0.2">
      <c r="O1417" s="370" t="s">
        <v>2857</v>
      </c>
      <c r="P1417" s="375" t="s">
        <v>2858</v>
      </c>
      <c r="Q1417" s="371">
        <v>0.33799999999999997</v>
      </c>
    </row>
    <row r="1418" spans="15:17" x14ac:dyDescent="0.2">
      <c r="O1418" s="370" t="s">
        <v>2859</v>
      </c>
      <c r="P1418" s="375" t="s">
        <v>2860</v>
      </c>
      <c r="Q1418" s="371">
        <v>0.61799999999999999</v>
      </c>
    </row>
    <row r="1419" spans="15:17" x14ac:dyDescent="0.2">
      <c r="O1419" s="370" t="s">
        <v>2861</v>
      </c>
      <c r="P1419" s="375" t="s">
        <v>2862</v>
      </c>
      <c r="Q1419" s="371">
        <v>0.65100000000000002</v>
      </c>
    </row>
    <row r="1420" spans="15:17" x14ac:dyDescent="0.2">
      <c r="O1420" s="370" t="s">
        <v>2863</v>
      </c>
      <c r="P1420" s="375" t="s">
        <v>2864</v>
      </c>
      <c r="Q1420" s="371">
        <v>0.49799999999999994</v>
      </c>
    </row>
    <row r="1421" spans="15:17" x14ac:dyDescent="0.2">
      <c r="O1421" s="370" t="s">
        <v>2865</v>
      </c>
      <c r="P1421" s="375" t="s">
        <v>2866</v>
      </c>
      <c r="Q1421" s="371">
        <v>0</v>
      </c>
    </row>
    <row r="1422" spans="15:17" x14ac:dyDescent="0.2">
      <c r="O1422" s="370" t="s">
        <v>2867</v>
      </c>
      <c r="P1422" s="375" t="s">
        <v>2868</v>
      </c>
      <c r="Q1422" s="371">
        <v>0.60299999999999998</v>
      </c>
    </row>
    <row r="1423" spans="15:17" x14ac:dyDescent="0.2">
      <c r="O1423" s="370" t="s">
        <v>2869</v>
      </c>
      <c r="P1423" s="375" t="s">
        <v>2870</v>
      </c>
      <c r="Q1423" s="371">
        <v>0</v>
      </c>
    </row>
    <row r="1424" spans="15:17" x14ac:dyDescent="0.2">
      <c r="O1424" s="370" t="s">
        <v>2871</v>
      </c>
      <c r="P1424" s="375" t="s">
        <v>2872</v>
      </c>
      <c r="Q1424" s="371">
        <v>0</v>
      </c>
    </row>
    <row r="1425" spans="15:17" x14ac:dyDescent="0.2">
      <c r="O1425" s="370" t="s">
        <v>2873</v>
      </c>
      <c r="P1425" s="375" t="s">
        <v>2874</v>
      </c>
      <c r="Q1425" s="371">
        <v>0.35300000000000004</v>
      </c>
    </row>
    <row r="1426" spans="15:17" x14ac:dyDescent="0.2">
      <c r="O1426" s="370" t="s">
        <v>2875</v>
      </c>
      <c r="P1426" s="375" t="s">
        <v>2876</v>
      </c>
      <c r="Q1426" s="371">
        <v>0.433</v>
      </c>
    </row>
    <row r="1427" spans="15:17" x14ac:dyDescent="0.2">
      <c r="O1427" s="370" t="s">
        <v>2877</v>
      </c>
      <c r="P1427" s="375" t="s">
        <v>2878</v>
      </c>
      <c r="Q1427" s="371">
        <v>0.41899999999999998</v>
      </c>
    </row>
    <row r="1428" spans="15:17" x14ac:dyDescent="0.2">
      <c r="O1428" s="370" t="s">
        <v>2879</v>
      </c>
      <c r="P1428" s="375" t="s">
        <v>2880</v>
      </c>
      <c r="Q1428" s="371">
        <v>0.623</v>
      </c>
    </row>
    <row r="1429" spans="15:17" x14ac:dyDescent="0.2">
      <c r="O1429" s="370" t="s">
        <v>2881</v>
      </c>
      <c r="P1429" s="375" t="s">
        <v>2882</v>
      </c>
      <c r="Q1429" s="371">
        <v>0.64600000000000002</v>
      </c>
    </row>
    <row r="1430" spans="15:17" x14ac:dyDescent="0.2">
      <c r="O1430" s="370" t="s">
        <v>2883</v>
      </c>
      <c r="P1430" s="375" t="s">
        <v>2884</v>
      </c>
      <c r="Q1430" s="371">
        <v>0.40200000000000002</v>
      </c>
    </row>
    <row r="1431" spans="15:17" x14ac:dyDescent="0.2">
      <c r="O1431" s="370" t="s">
        <v>2885</v>
      </c>
      <c r="P1431" s="375" t="s">
        <v>2886</v>
      </c>
      <c r="Q1431" s="371">
        <v>0</v>
      </c>
    </row>
    <row r="1432" spans="15:17" x14ac:dyDescent="0.2">
      <c r="O1432" s="370" t="s">
        <v>2887</v>
      </c>
      <c r="P1432" s="375" t="s">
        <v>2888</v>
      </c>
      <c r="Q1432" s="371">
        <v>0.184</v>
      </c>
    </row>
    <row r="1433" spans="15:17" x14ac:dyDescent="0.2">
      <c r="O1433" s="370" t="s">
        <v>2889</v>
      </c>
      <c r="P1433" s="375" t="s">
        <v>2890</v>
      </c>
      <c r="Q1433" s="371">
        <v>0.312</v>
      </c>
    </row>
    <row r="1434" spans="15:17" x14ac:dyDescent="0.2">
      <c r="O1434" s="370" t="s">
        <v>2891</v>
      </c>
      <c r="P1434" s="375" t="s">
        <v>2892</v>
      </c>
      <c r="Q1434" s="371">
        <v>0.60599999999999998</v>
      </c>
    </row>
    <row r="1435" spans="15:17" x14ac:dyDescent="0.2">
      <c r="O1435" s="370" t="s">
        <v>2893</v>
      </c>
      <c r="P1435" s="375" t="s">
        <v>2894</v>
      </c>
      <c r="Q1435" s="371">
        <v>0</v>
      </c>
    </row>
    <row r="1436" spans="15:17" x14ac:dyDescent="0.2">
      <c r="O1436" s="370" t="s">
        <v>2895</v>
      </c>
      <c r="P1436" s="375" t="s">
        <v>2896</v>
      </c>
      <c r="Q1436" s="371">
        <v>0</v>
      </c>
    </row>
    <row r="1437" spans="15:17" x14ac:dyDescent="0.2">
      <c r="O1437" s="370" t="s">
        <v>2897</v>
      </c>
      <c r="P1437" s="375" t="s">
        <v>2898</v>
      </c>
      <c r="Q1437" s="371">
        <v>0.40499999999999997</v>
      </c>
    </row>
    <row r="1438" spans="15:17" x14ac:dyDescent="0.2">
      <c r="O1438" s="370" t="s">
        <v>2899</v>
      </c>
      <c r="P1438" s="375" t="s">
        <v>2900</v>
      </c>
      <c r="Q1438" s="371">
        <v>0</v>
      </c>
    </row>
    <row r="1439" spans="15:17" x14ac:dyDescent="0.2">
      <c r="O1439" s="370" t="s">
        <v>2901</v>
      </c>
      <c r="P1439" s="375" t="s">
        <v>2902</v>
      </c>
      <c r="Q1439" s="371">
        <v>0.54799999999999993</v>
      </c>
    </row>
    <row r="1440" spans="15:17" x14ac:dyDescent="0.2">
      <c r="O1440" s="370" t="s">
        <v>2903</v>
      </c>
      <c r="P1440" s="375" t="s">
        <v>2904</v>
      </c>
      <c r="Q1440" s="371">
        <v>0.41899999999999998</v>
      </c>
    </row>
    <row r="1441" spans="15:17" x14ac:dyDescent="0.2">
      <c r="O1441" s="370" t="s">
        <v>2905</v>
      </c>
      <c r="P1441" s="375" t="s">
        <v>2906</v>
      </c>
      <c r="Q1441" s="371">
        <v>0.59399999999999997</v>
      </c>
    </row>
    <row r="1442" spans="15:17" x14ac:dyDescent="0.2">
      <c r="O1442" s="370" t="s">
        <v>2907</v>
      </c>
      <c r="P1442" s="375" t="s">
        <v>2908</v>
      </c>
      <c r="Q1442" s="371">
        <v>0.29899999999999999</v>
      </c>
    </row>
    <row r="1443" spans="15:17" x14ac:dyDescent="0.2">
      <c r="O1443" s="370" t="s">
        <v>2909</v>
      </c>
      <c r="P1443" s="375" t="s">
        <v>2910</v>
      </c>
      <c r="Q1443" s="371">
        <v>0.57399999999999995</v>
      </c>
    </row>
    <row r="1444" spans="15:17" x14ac:dyDescent="0.2">
      <c r="O1444" s="370" t="s">
        <v>2911</v>
      </c>
      <c r="P1444" s="375" t="s">
        <v>2912</v>
      </c>
      <c r="Q1444" s="371">
        <v>0.41899999999999998</v>
      </c>
    </row>
    <row r="1445" spans="15:17" x14ac:dyDescent="0.2">
      <c r="O1445" s="370" t="s">
        <v>2913</v>
      </c>
      <c r="P1445" s="375" t="s">
        <v>2914</v>
      </c>
      <c r="Q1445" s="371">
        <v>0</v>
      </c>
    </row>
    <row r="1446" spans="15:17" x14ac:dyDescent="0.2">
      <c r="O1446" s="370" t="s">
        <v>2915</v>
      </c>
      <c r="P1446" s="375" t="s">
        <v>2916</v>
      </c>
      <c r="Q1446" s="371">
        <v>0.434</v>
      </c>
    </row>
    <row r="1447" spans="15:17" x14ac:dyDescent="0.2">
      <c r="O1447" s="370" t="s">
        <v>2917</v>
      </c>
      <c r="P1447" s="375" t="s">
        <v>2918</v>
      </c>
      <c r="Q1447" s="371">
        <v>0.47800000000000004</v>
      </c>
    </row>
    <row r="1448" spans="15:17" x14ac:dyDescent="0.2">
      <c r="O1448" s="370" t="s">
        <v>2919</v>
      </c>
      <c r="P1448" s="375" t="s">
        <v>2920</v>
      </c>
      <c r="Q1448" s="371">
        <v>0.56499999999999995</v>
      </c>
    </row>
    <row r="1449" spans="15:17" x14ac:dyDescent="0.2">
      <c r="O1449" s="370" t="s">
        <v>2921</v>
      </c>
      <c r="P1449" s="375" t="s">
        <v>2922</v>
      </c>
      <c r="Q1449" s="371">
        <v>0.51800000000000002</v>
      </c>
    </row>
    <row r="1450" spans="15:17" x14ac:dyDescent="0.2">
      <c r="O1450" s="370" t="s">
        <v>2923</v>
      </c>
      <c r="P1450" s="375" t="s">
        <v>2924</v>
      </c>
      <c r="Q1450" s="371">
        <v>0.39200000000000002</v>
      </c>
    </row>
    <row r="1451" spans="15:17" x14ac:dyDescent="0.2">
      <c r="O1451" s="370" t="s">
        <v>2925</v>
      </c>
      <c r="P1451" s="375" t="s">
        <v>2926</v>
      </c>
      <c r="Q1451" s="371">
        <v>0.56400000000000006</v>
      </c>
    </row>
    <row r="1452" spans="15:17" x14ac:dyDescent="0.2">
      <c r="O1452" s="370" t="s">
        <v>2927</v>
      </c>
      <c r="P1452" s="375" t="s">
        <v>2928</v>
      </c>
      <c r="Q1452" s="371">
        <v>0.47800000000000004</v>
      </c>
    </row>
    <row r="1453" spans="15:17" x14ac:dyDescent="0.2">
      <c r="O1453" s="370" t="s">
        <v>2929</v>
      </c>
      <c r="P1453" s="375" t="s">
        <v>2930</v>
      </c>
      <c r="Q1453" s="371">
        <v>0</v>
      </c>
    </row>
    <row r="1454" spans="15:17" x14ac:dyDescent="0.2">
      <c r="O1454" s="370" t="s">
        <v>2931</v>
      </c>
      <c r="P1454" s="375" t="s">
        <v>2932</v>
      </c>
      <c r="Q1454" s="371">
        <v>0</v>
      </c>
    </row>
    <row r="1455" spans="15:17" x14ac:dyDescent="0.2">
      <c r="O1455" s="370" t="s">
        <v>2933</v>
      </c>
      <c r="P1455" s="375" t="s">
        <v>2934</v>
      </c>
      <c r="Q1455" s="371">
        <v>0</v>
      </c>
    </row>
    <row r="1456" spans="15:17" x14ac:dyDescent="0.2">
      <c r="O1456" s="370" t="s">
        <v>2935</v>
      </c>
      <c r="P1456" s="375" t="s">
        <v>2936</v>
      </c>
      <c r="Q1456" s="371">
        <v>0.42199999999999999</v>
      </c>
    </row>
    <row r="1457" spans="15:17" x14ac:dyDescent="0.2">
      <c r="O1457" s="370" t="s">
        <v>2937</v>
      </c>
      <c r="P1457" s="375" t="s">
        <v>2938</v>
      </c>
      <c r="Q1457" s="371">
        <v>0.41499999999999998</v>
      </c>
    </row>
    <row r="1458" spans="15:17" x14ac:dyDescent="0.2">
      <c r="O1458" s="370" t="s">
        <v>2939</v>
      </c>
      <c r="P1458" s="375" t="s">
        <v>2940</v>
      </c>
      <c r="Q1458" s="371">
        <v>0.34099999999999997</v>
      </c>
    </row>
    <row r="1459" spans="15:17" x14ac:dyDescent="0.2">
      <c r="O1459" s="370" t="s">
        <v>2941</v>
      </c>
      <c r="P1459" s="375" t="s">
        <v>2942</v>
      </c>
      <c r="Q1459" s="371">
        <v>0.39800000000000002</v>
      </c>
    </row>
    <row r="1460" spans="15:17" x14ac:dyDescent="0.2">
      <c r="O1460" s="370" t="s">
        <v>2943</v>
      </c>
      <c r="P1460" s="375" t="s">
        <v>2944</v>
      </c>
      <c r="Q1460" s="371">
        <v>0</v>
      </c>
    </row>
    <row r="1461" spans="15:17" x14ac:dyDescent="0.2">
      <c r="O1461" s="370" t="s">
        <v>2945</v>
      </c>
      <c r="P1461" s="375" t="s">
        <v>2946</v>
      </c>
      <c r="Q1461" s="371">
        <v>0.40099999999999997</v>
      </c>
    </row>
    <row r="1462" spans="15:17" x14ac:dyDescent="0.2">
      <c r="O1462" s="370" t="s">
        <v>2947</v>
      </c>
      <c r="P1462" s="375" t="s">
        <v>2948</v>
      </c>
      <c r="Q1462" s="371">
        <v>0.33300000000000002</v>
      </c>
    </row>
    <row r="1463" spans="15:17" x14ac:dyDescent="0.2">
      <c r="O1463" s="370" t="s">
        <v>2949</v>
      </c>
      <c r="P1463" s="375" t="s">
        <v>2950</v>
      </c>
      <c r="Q1463" s="371">
        <v>0.48199999999999998</v>
      </c>
    </row>
    <row r="1464" spans="15:17" x14ac:dyDescent="0.2">
      <c r="O1464" s="370" t="s">
        <v>2951</v>
      </c>
      <c r="P1464" s="375" t="s">
        <v>2952</v>
      </c>
      <c r="Q1464" s="371">
        <v>0.374</v>
      </c>
    </row>
    <row r="1465" spans="15:17" x14ac:dyDescent="0.2">
      <c r="O1465" s="370" t="s">
        <v>2953</v>
      </c>
      <c r="P1465" s="375" t="s">
        <v>2954</v>
      </c>
      <c r="Q1465" s="371">
        <v>0.56999999999999995</v>
      </c>
    </row>
    <row r="1466" spans="15:17" x14ac:dyDescent="0.2">
      <c r="O1466" s="370" t="s">
        <v>2955</v>
      </c>
      <c r="P1466" s="375" t="s">
        <v>2956</v>
      </c>
      <c r="Q1466" s="371">
        <v>0</v>
      </c>
    </row>
    <row r="1467" spans="15:17" x14ac:dyDescent="0.2">
      <c r="O1467" s="370" t="s">
        <v>2957</v>
      </c>
      <c r="P1467" s="375" t="s">
        <v>2958</v>
      </c>
      <c r="Q1467" s="371">
        <v>0.55199999999999994</v>
      </c>
    </row>
    <row r="1468" spans="15:17" x14ac:dyDescent="0.2">
      <c r="O1468" s="370" t="s">
        <v>2959</v>
      </c>
      <c r="P1468" s="375" t="s">
        <v>2960</v>
      </c>
      <c r="Q1468" s="371">
        <v>0.57099999999999995</v>
      </c>
    </row>
    <row r="1469" spans="15:17" x14ac:dyDescent="0.2">
      <c r="O1469" s="370" t="s">
        <v>2961</v>
      </c>
      <c r="P1469" s="375" t="s">
        <v>2962</v>
      </c>
      <c r="Q1469" s="371">
        <v>0.41899999999999998</v>
      </c>
    </row>
    <row r="1470" spans="15:17" x14ac:dyDescent="0.2">
      <c r="O1470" s="370" t="s">
        <v>2963</v>
      </c>
      <c r="P1470" s="375" t="s">
        <v>2964</v>
      </c>
      <c r="Q1470" s="371">
        <v>0.48399999999999999</v>
      </c>
    </row>
    <row r="1471" spans="15:17" x14ac:dyDescent="0.2">
      <c r="O1471" s="370" t="s">
        <v>2965</v>
      </c>
      <c r="P1471" s="375" t="s">
        <v>2966</v>
      </c>
      <c r="Q1471" s="371">
        <v>0</v>
      </c>
    </row>
    <row r="1472" spans="15:17" x14ac:dyDescent="0.2">
      <c r="O1472" s="370" t="s">
        <v>2967</v>
      </c>
      <c r="P1472" s="375" t="s">
        <v>2968</v>
      </c>
      <c r="Q1472" s="371">
        <v>0.64400000000000002</v>
      </c>
    </row>
    <row r="1473" spans="15:17" x14ac:dyDescent="0.2">
      <c r="O1473" s="370" t="s">
        <v>2969</v>
      </c>
      <c r="P1473" s="375" t="s">
        <v>2970</v>
      </c>
      <c r="Q1473" s="371">
        <v>0</v>
      </c>
    </row>
    <row r="1474" spans="15:17" x14ac:dyDescent="0.2">
      <c r="O1474" s="370" t="s">
        <v>2971</v>
      </c>
      <c r="P1474" s="375" t="s">
        <v>2972</v>
      </c>
      <c r="Q1474" s="371">
        <v>0.54100000000000004</v>
      </c>
    </row>
    <row r="1475" spans="15:17" x14ac:dyDescent="0.2">
      <c r="O1475" s="370" t="s">
        <v>2973</v>
      </c>
      <c r="P1475" s="375" t="s">
        <v>2974</v>
      </c>
      <c r="Q1475" s="371">
        <v>0.441</v>
      </c>
    </row>
    <row r="1476" spans="15:17" x14ac:dyDescent="0.2">
      <c r="O1476" s="370" t="s">
        <v>2975</v>
      </c>
      <c r="P1476" s="375" t="s">
        <v>2976</v>
      </c>
      <c r="Q1476" s="371">
        <v>0</v>
      </c>
    </row>
    <row r="1477" spans="15:17" x14ac:dyDescent="0.2">
      <c r="O1477" s="370" t="s">
        <v>2977</v>
      </c>
      <c r="P1477" s="375" t="s">
        <v>2978</v>
      </c>
      <c r="Q1477" s="371">
        <v>0.45500000000000002</v>
      </c>
    </row>
    <row r="1478" spans="15:17" x14ac:dyDescent="0.2">
      <c r="O1478" s="370" t="s">
        <v>2979</v>
      </c>
      <c r="P1478" s="375" t="s">
        <v>2980</v>
      </c>
      <c r="Q1478" s="371">
        <v>0</v>
      </c>
    </row>
    <row r="1479" spans="15:17" x14ac:dyDescent="0.2">
      <c r="O1479" s="370" t="s">
        <v>2981</v>
      </c>
      <c r="P1479" s="375" t="s">
        <v>2982</v>
      </c>
      <c r="Q1479" s="371">
        <v>0.42000000000000004</v>
      </c>
    </row>
    <row r="1480" spans="15:17" x14ac:dyDescent="0.2">
      <c r="O1480" s="370" t="s">
        <v>2983</v>
      </c>
      <c r="P1480" s="375" t="s">
        <v>2984</v>
      </c>
      <c r="Q1480" s="371">
        <v>0</v>
      </c>
    </row>
    <row r="1481" spans="15:17" x14ac:dyDescent="0.2">
      <c r="O1481" s="370" t="s">
        <v>2985</v>
      </c>
      <c r="P1481" s="375" t="s">
        <v>2986</v>
      </c>
      <c r="Q1481" s="371">
        <v>0</v>
      </c>
    </row>
    <row r="1482" spans="15:17" x14ac:dyDescent="0.2">
      <c r="O1482" s="370" t="s">
        <v>2987</v>
      </c>
      <c r="P1482" s="375" t="s">
        <v>2988</v>
      </c>
      <c r="Q1482" s="371">
        <v>0.57799999999999996</v>
      </c>
    </row>
    <row r="1483" spans="15:17" x14ac:dyDescent="0.2">
      <c r="O1483" s="370" t="s">
        <v>2989</v>
      </c>
      <c r="P1483" s="375" t="s">
        <v>2990</v>
      </c>
      <c r="Q1483" s="371">
        <v>0.55500000000000005</v>
      </c>
    </row>
    <row r="1484" spans="15:17" x14ac:dyDescent="0.2">
      <c r="O1484" s="370" t="s">
        <v>2991</v>
      </c>
      <c r="P1484" s="375" t="s">
        <v>2992</v>
      </c>
      <c r="Q1484" s="371">
        <v>0.56300000000000006</v>
      </c>
    </row>
    <row r="1485" spans="15:17" x14ac:dyDescent="0.2">
      <c r="O1485" s="370" t="s">
        <v>2993</v>
      </c>
      <c r="P1485" s="375" t="s">
        <v>2994</v>
      </c>
      <c r="Q1485" s="371">
        <v>0</v>
      </c>
    </row>
    <row r="1486" spans="15:17" x14ac:dyDescent="0.2">
      <c r="O1486" s="370" t="s">
        <v>2995</v>
      </c>
      <c r="P1486" s="375" t="s">
        <v>2996</v>
      </c>
      <c r="Q1486" s="371">
        <v>0.41899999999999998</v>
      </c>
    </row>
    <row r="1487" spans="15:17" x14ac:dyDescent="0.2">
      <c r="O1487" s="370" t="s">
        <v>2997</v>
      </c>
      <c r="P1487" s="375" t="s">
        <v>2998</v>
      </c>
      <c r="Q1487" s="371">
        <v>0.63700000000000001</v>
      </c>
    </row>
    <row r="1488" spans="15:17" x14ac:dyDescent="0.2">
      <c r="O1488" s="370" t="s">
        <v>2999</v>
      </c>
      <c r="P1488" s="375" t="s">
        <v>3000</v>
      </c>
      <c r="Q1488" s="371">
        <v>0</v>
      </c>
    </row>
    <row r="1489" spans="15:17" x14ac:dyDescent="0.2">
      <c r="O1489" s="370" t="s">
        <v>3001</v>
      </c>
      <c r="P1489" s="375" t="s">
        <v>3002</v>
      </c>
      <c r="Q1489" s="371">
        <v>0</v>
      </c>
    </row>
    <row r="1490" spans="15:17" x14ac:dyDescent="0.2">
      <c r="O1490" s="370" t="s">
        <v>3003</v>
      </c>
      <c r="P1490" s="375" t="s">
        <v>3004</v>
      </c>
      <c r="Q1490" s="371">
        <v>0</v>
      </c>
    </row>
    <row r="1491" spans="15:17" x14ac:dyDescent="0.2">
      <c r="O1491" s="370" t="s">
        <v>3005</v>
      </c>
      <c r="P1491" s="375" t="s">
        <v>3006</v>
      </c>
      <c r="Q1491" s="371">
        <v>0.64200000000000002</v>
      </c>
    </row>
    <row r="1492" spans="15:17" x14ac:dyDescent="0.2">
      <c r="O1492" s="370" t="s">
        <v>3007</v>
      </c>
      <c r="P1492" s="375" t="s">
        <v>3008</v>
      </c>
      <c r="Q1492" s="371">
        <v>0.42199999999999999</v>
      </c>
    </row>
    <row r="1493" spans="15:17" x14ac:dyDescent="0.2">
      <c r="O1493" s="370" t="s">
        <v>3009</v>
      </c>
      <c r="P1493" s="375" t="s">
        <v>3010</v>
      </c>
      <c r="Q1493" s="371">
        <v>0.61099999999999999</v>
      </c>
    </row>
    <row r="1494" spans="15:17" x14ac:dyDescent="0.2">
      <c r="O1494" s="370" t="s">
        <v>3011</v>
      </c>
      <c r="P1494" s="375" t="s">
        <v>3012</v>
      </c>
      <c r="Q1494" s="371">
        <v>0.626</v>
      </c>
    </row>
    <row r="1495" spans="15:17" x14ac:dyDescent="0.2">
      <c r="O1495" s="370" t="s">
        <v>3013</v>
      </c>
      <c r="P1495" s="375" t="s">
        <v>3014</v>
      </c>
      <c r="Q1495" s="371">
        <v>0</v>
      </c>
    </row>
    <row r="1496" spans="15:17" x14ac:dyDescent="0.2">
      <c r="O1496" s="370" t="s">
        <v>3015</v>
      </c>
      <c r="P1496" s="375" t="s">
        <v>3016</v>
      </c>
      <c r="Q1496" s="371">
        <v>0.45800000000000002</v>
      </c>
    </row>
    <row r="1497" spans="15:17" x14ac:dyDescent="0.2">
      <c r="O1497" s="370" t="s">
        <v>3017</v>
      </c>
      <c r="P1497" s="375" t="s">
        <v>3018</v>
      </c>
      <c r="Q1497" s="371">
        <v>0</v>
      </c>
    </row>
    <row r="1498" spans="15:17" x14ac:dyDescent="0.2">
      <c r="O1498" s="370" t="s">
        <v>3019</v>
      </c>
      <c r="P1498" s="375" t="s">
        <v>3020</v>
      </c>
      <c r="Q1498" s="371">
        <v>0.30599999999999999</v>
      </c>
    </row>
    <row r="1499" spans="15:17" x14ac:dyDescent="0.2">
      <c r="O1499" s="370" t="s">
        <v>3021</v>
      </c>
      <c r="P1499" s="375" t="s">
        <v>3022</v>
      </c>
      <c r="Q1499" s="371">
        <v>0.36900000000000005</v>
      </c>
    </row>
    <row r="1500" spans="15:17" x14ac:dyDescent="0.2">
      <c r="O1500" s="370" t="s">
        <v>3023</v>
      </c>
      <c r="P1500" s="375" t="s">
        <v>3024</v>
      </c>
      <c r="Q1500" s="371">
        <v>0.48799999999999999</v>
      </c>
    </row>
    <row r="1501" spans="15:17" x14ac:dyDescent="0.2">
      <c r="O1501" s="370" t="s">
        <v>3025</v>
      </c>
      <c r="P1501" s="375" t="s">
        <v>3026</v>
      </c>
      <c r="Q1501" s="371">
        <v>0.42199999999999999</v>
      </c>
    </row>
    <row r="1502" spans="15:17" x14ac:dyDescent="0.2">
      <c r="O1502" s="370" t="s">
        <v>3027</v>
      </c>
      <c r="P1502" s="375" t="s">
        <v>3028</v>
      </c>
      <c r="Q1502" s="371">
        <v>0.61899999999999999</v>
      </c>
    </row>
    <row r="1503" spans="15:17" x14ac:dyDescent="0.2">
      <c r="O1503" s="370" t="s">
        <v>3029</v>
      </c>
      <c r="P1503" s="375" t="s">
        <v>3030</v>
      </c>
      <c r="Q1503" s="371">
        <v>0</v>
      </c>
    </row>
    <row r="1504" spans="15:17" x14ac:dyDescent="0.2">
      <c r="O1504" s="370" t="s">
        <v>3031</v>
      </c>
      <c r="P1504" s="375" t="s">
        <v>3032</v>
      </c>
      <c r="Q1504" s="371">
        <v>0.48299999999999998</v>
      </c>
    </row>
    <row r="1505" spans="15:17" x14ac:dyDescent="0.2">
      <c r="O1505" s="370" t="s">
        <v>3033</v>
      </c>
      <c r="P1505" s="375" t="s">
        <v>3034</v>
      </c>
      <c r="Q1505" s="371">
        <v>0.314</v>
      </c>
    </row>
    <row r="1506" spans="15:17" x14ac:dyDescent="0.2">
      <c r="O1506" s="370" t="s">
        <v>3035</v>
      </c>
      <c r="P1506" s="375" t="s">
        <v>3036</v>
      </c>
      <c r="Q1506" s="371">
        <v>0.40499999999999997</v>
      </c>
    </row>
    <row r="1507" spans="15:17" x14ac:dyDescent="0.2">
      <c r="O1507" s="370" t="s">
        <v>3037</v>
      </c>
      <c r="P1507" s="375" t="s">
        <v>3038</v>
      </c>
      <c r="Q1507" s="371">
        <v>0</v>
      </c>
    </row>
    <row r="1508" spans="15:17" x14ac:dyDescent="0.2">
      <c r="O1508" s="370" t="s">
        <v>3039</v>
      </c>
      <c r="P1508" s="375" t="s">
        <v>3040</v>
      </c>
      <c r="Q1508" s="371">
        <v>0.43099999999999999</v>
      </c>
    </row>
    <row r="1509" spans="15:17" x14ac:dyDescent="0.2">
      <c r="O1509" s="370" t="s">
        <v>3041</v>
      </c>
      <c r="P1509" s="375" t="s">
        <v>3042</v>
      </c>
      <c r="Q1509" s="371">
        <v>0.40600000000000003</v>
      </c>
    </row>
    <row r="1510" spans="15:17" x14ac:dyDescent="0.2">
      <c r="O1510" s="370" t="s">
        <v>3043</v>
      </c>
      <c r="P1510" s="375" t="s">
        <v>3044</v>
      </c>
      <c r="Q1510" s="371">
        <v>0.41899999999999998</v>
      </c>
    </row>
    <row r="1511" spans="15:17" x14ac:dyDescent="0.2">
      <c r="O1511" s="370" t="s">
        <v>3045</v>
      </c>
      <c r="P1511" s="375" t="s">
        <v>3046</v>
      </c>
      <c r="Q1511" s="371">
        <v>0</v>
      </c>
    </row>
    <row r="1512" spans="15:17" x14ac:dyDescent="0.2">
      <c r="O1512" s="370" t="s">
        <v>3047</v>
      </c>
      <c r="P1512" s="375" t="s">
        <v>3048</v>
      </c>
      <c r="Q1512" s="371">
        <v>0.39100000000000001</v>
      </c>
    </row>
    <row r="1513" spans="15:17" x14ac:dyDescent="0.2">
      <c r="O1513" s="370" t="s">
        <v>3049</v>
      </c>
      <c r="P1513" s="375" t="s">
        <v>3050</v>
      </c>
      <c r="Q1513" s="371">
        <v>0.46299999999999997</v>
      </c>
    </row>
    <row r="1514" spans="15:17" x14ac:dyDescent="0.2">
      <c r="O1514" s="370" t="s">
        <v>3051</v>
      </c>
      <c r="P1514" s="375" t="s">
        <v>3052</v>
      </c>
      <c r="Q1514" s="371">
        <v>0.50600000000000001</v>
      </c>
    </row>
    <row r="1515" spans="15:17" x14ac:dyDescent="0.2">
      <c r="O1515" s="370" t="s">
        <v>3053</v>
      </c>
      <c r="P1515" s="375" t="s">
        <v>3054</v>
      </c>
      <c r="Q1515" s="371">
        <v>0.61699999999999999</v>
      </c>
    </row>
    <row r="1516" spans="15:17" x14ac:dyDescent="0.2">
      <c r="O1516" s="370" t="s">
        <v>3055</v>
      </c>
      <c r="P1516" s="375" t="s">
        <v>3056</v>
      </c>
      <c r="Q1516" s="371">
        <v>0.623</v>
      </c>
    </row>
    <row r="1517" spans="15:17" x14ac:dyDescent="0.2">
      <c r="O1517" s="370" t="s">
        <v>3057</v>
      </c>
      <c r="P1517" s="375" t="s">
        <v>3058</v>
      </c>
      <c r="Q1517" s="371">
        <v>0.51900000000000002</v>
      </c>
    </row>
    <row r="1518" spans="15:17" x14ac:dyDescent="0.2">
      <c r="O1518" s="370" t="s">
        <v>3059</v>
      </c>
      <c r="P1518" s="375" t="s">
        <v>3060</v>
      </c>
      <c r="Q1518" s="371">
        <v>0.42199999999999999</v>
      </c>
    </row>
    <row r="1519" spans="15:17" x14ac:dyDescent="0.2">
      <c r="O1519" s="370" t="s">
        <v>3061</v>
      </c>
      <c r="P1519" s="375" t="s">
        <v>3062</v>
      </c>
      <c r="Q1519" s="371">
        <v>0</v>
      </c>
    </row>
    <row r="1520" spans="15:17" x14ac:dyDescent="0.2">
      <c r="O1520" s="370" t="s">
        <v>3063</v>
      </c>
      <c r="P1520" s="375" t="s">
        <v>3064</v>
      </c>
      <c r="Q1520" s="371">
        <v>0.54699999999999993</v>
      </c>
    </row>
    <row r="1521" spans="15:17" x14ac:dyDescent="0.2">
      <c r="O1521" s="370" t="s">
        <v>3065</v>
      </c>
      <c r="P1521" s="375" t="s">
        <v>3066</v>
      </c>
      <c r="Q1521" s="371">
        <v>0.63600000000000001</v>
      </c>
    </row>
    <row r="1522" spans="15:17" x14ac:dyDescent="0.2">
      <c r="O1522" s="370" t="s">
        <v>3067</v>
      </c>
      <c r="P1522" s="375" t="s">
        <v>3068</v>
      </c>
      <c r="Q1522" s="371">
        <v>0.58100000000000007</v>
      </c>
    </row>
    <row r="1523" spans="15:17" x14ac:dyDescent="0.2">
      <c r="O1523" s="370" t="s">
        <v>3069</v>
      </c>
      <c r="P1523" s="375" t="s">
        <v>3070</v>
      </c>
      <c r="Q1523" s="371">
        <v>0.42199999999999999</v>
      </c>
    </row>
    <row r="1524" spans="15:17" x14ac:dyDescent="0.2">
      <c r="O1524" s="370" t="s">
        <v>3071</v>
      </c>
      <c r="P1524" s="375" t="s">
        <v>3072</v>
      </c>
      <c r="Q1524" s="371">
        <v>0.46900000000000003</v>
      </c>
    </row>
    <row r="1525" spans="15:17" x14ac:dyDescent="0.2">
      <c r="O1525" s="370" t="s">
        <v>3073</v>
      </c>
      <c r="P1525" s="375" t="s">
        <v>3074</v>
      </c>
      <c r="Q1525" s="371">
        <v>0.505</v>
      </c>
    </row>
    <row r="1526" spans="15:17" x14ac:dyDescent="0.2">
      <c r="O1526" s="370" t="s">
        <v>3075</v>
      </c>
      <c r="P1526" s="375" t="s">
        <v>3076</v>
      </c>
      <c r="Q1526" s="371">
        <v>0.70899999999999996</v>
      </c>
    </row>
    <row r="1527" spans="15:17" x14ac:dyDescent="0.2">
      <c r="O1527" s="370" t="s">
        <v>3077</v>
      </c>
      <c r="P1527" s="375" t="s">
        <v>3078</v>
      </c>
      <c r="Q1527" s="371">
        <v>0.58699999999999997</v>
      </c>
    </row>
    <row r="1528" spans="15:17" x14ac:dyDescent="0.2">
      <c r="O1528" s="370" t="s">
        <v>3079</v>
      </c>
      <c r="P1528" s="375" t="s">
        <v>3080</v>
      </c>
      <c r="Q1528" s="371">
        <v>0.65600000000000003</v>
      </c>
    </row>
    <row r="1529" spans="15:17" x14ac:dyDescent="0.2">
      <c r="O1529" s="370" t="s">
        <v>3081</v>
      </c>
      <c r="P1529" s="375" t="s">
        <v>3082</v>
      </c>
      <c r="Q1529" s="371">
        <v>0</v>
      </c>
    </row>
    <row r="1530" spans="15:17" x14ac:dyDescent="0.2">
      <c r="O1530" s="370" t="s">
        <v>3083</v>
      </c>
      <c r="P1530" s="375" t="s">
        <v>3084</v>
      </c>
      <c r="Q1530" s="371">
        <v>0.40700000000000003</v>
      </c>
    </row>
    <row r="1531" spans="15:17" x14ac:dyDescent="0.2">
      <c r="O1531" s="370" t="s">
        <v>3085</v>
      </c>
      <c r="P1531" s="375" t="s">
        <v>3086</v>
      </c>
      <c r="Q1531" s="371">
        <v>0.59000000000000008</v>
      </c>
    </row>
    <row r="1532" spans="15:17" x14ac:dyDescent="0.2">
      <c r="O1532" s="370" t="s">
        <v>3087</v>
      </c>
      <c r="P1532" s="375" t="s">
        <v>3088</v>
      </c>
      <c r="Q1532" s="371">
        <v>0</v>
      </c>
    </row>
    <row r="1533" spans="15:17" x14ac:dyDescent="0.2">
      <c r="O1533" s="370" t="s">
        <v>3089</v>
      </c>
      <c r="P1533" s="375" t="s">
        <v>3090</v>
      </c>
      <c r="Q1533" s="371">
        <v>0.47199999999999998</v>
      </c>
    </row>
    <row r="1534" spans="15:17" x14ac:dyDescent="0.2">
      <c r="O1534" s="370" t="s">
        <v>3091</v>
      </c>
      <c r="P1534" s="375" t="s">
        <v>3092</v>
      </c>
      <c r="Q1534" s="371">
        <v>0.33399999999999996</v>
      </c>
    </row>
    <row r="1535" spans="15:17" x14ac:dyDescent="0.2">
      <c r="O1535" s="370" t="s">
        <v>3093</v>
      </c>
      <c r="P1535" s="375" t="s">
        <v>3094</v>
      </c>
      <c r="Q1535" s="371">
        <v>0.58600000000000008</v>
      </c>
    </row>
    <row r="1536" spans="15:17" x14ac:dyDescent="0.2">
      <c r="O1536" s="370" t="s">
        <v>3095</v>
      </c>
      <c r="P1536" s="375" t="s">
        <v>3096</v>
      </c>
      <c r="Q1536" s="371">
        <v>0.29300000000000004</v>
      </c>
    </row>
    <row r="1537" spans="15:17" x14ac:dyDescent="0.2">
      <c r="O1537" s="370" t="s">
        <v>3097</v>
      </c>
      <c r="P1537" s="375" t="s">
        <v>3098</v>
      </c>
      <c r="Q1537" s="371">
        <v>0</v>
      </c>
    </row>
    <row r="1538" spans="15:17" x14ac:dyDescent="0.2">
      <c r="O1538" s="370" t="s">
        <v>3099</v>
      </c>
      <c r="P1538" s="375" t="s">
        <v>3100</v>
      </c>
      <c r="Q1538" s="371">
        <v>0.46</v>
      </c>
    </row>
    <row r="1539" spans="15:17" x14ac:dyDescent="0.2">
      <c r="O1539" s="370" t="s">
        <v>3101</v>
      </c>
      <c r="P1539" s="375" t="s">
        <v>3102</v>
      </c>
      <c r="Q1539" s="371">
        <v>0.49200000000000005</v>
      </c>
    </row>
    <row r="1540" spans="15:17" x14ac:dyDescent="0.2">
      <c r="O1540" s="370" t="s">
        <v>3103</v>
      </c>
      <c r="P1540" s="375" t="s">
        <v>3104</v>
      </c>
      <c r="Q1540" s="371">
        <v>0</v>
      </c>
    </row>
    <row r="1541" spans="15:17" x14ac:dyDescent="0.2">
      <c r="O1541" s="370" t="s">
        <v>3105</v>
      </c>
      <c r="P1541" s="375" t="s">
        <v>3106</v>
      </c>
      <c r="Q1541" s="371">
        <v>0.46500000000000002</v>
      </c>
    </row>
    <row r="1542" spans="15:17" x14ac:dyDescent="0.2">
      <c r="O1542" s="370" t="s">
        <v>3107</v>
      </c>
      <c r="P1542" s="375" t="s">
        <v>3108</v>
      </c>
      <c r="Q1542" s="371">
        <v>0</v>
      </c>
    </row>
    <row r="1543" spans="15:17" x14ac:dyDescent="0.2">
      <c r="O1543" s="370" t="s">
        <v>3109</v>
      </c>
      <c r="P1543" s="375" t="s">
        <v>3110</v>
      </c>
      <c r="Q1543" s="371">
        <v>0.31900000000000001</v>
      </c>
    </row>
    <row r="1544" spans="15:17" x14ac:dyDescent="0.2">
      <c r="O1544" s="370" t="s">
        <v>3111</v>
      </c>
      <c r="P1544" s="375" t="s">
        <v>3112</v>
      </c>
      <c r="Q1544" s="371">
        <v>0.495</v>
      </c>
    </row>
    <row r="1545" spans="15:17" x14ac:dyDescent="0.2">
      <c r="O1545" s="370" t="s">
        <v>3113</v>
      </c>
      <c r="P1545" s="375" t="s">
        <v>3114</v>
      </c>
      <c r="Q1545" s="371">
        <v>0</v>
      </c>
    </row>
    <row r="1546" spans="15:17" x14ac:dyDescent="0.2">
      <c r="O1546" s="370" t="s">
        <v>3115</v>
      </c>
      <c r="P1546" s="375" t="s">
        <v>3116</v>
      </c>
      <c r="Q1546" s="371">
        <v>0.38499999999999995</v>
      </c>
    </row>
    <row r="1547" spans="15:17" x14ac:dyDescent="0.2">
      <c r="O1547" s="370" t="s">
        <v>3117</v>
      </c>
      <c r="P1547" s="375" t="s">
        <v>3118</v>
      </c>
      <c r="Q1547" s="371">
        <v>0.253</v>
      </c>
    </row>
    <row r="1548" spans="15:17" x14ac:dyDescent="0.2">
      <c r="O1548" s="370" t="s">
        <v>3119</v>
      </c>
      <c r="P1548" s="375" t="s">
        <v>3120</v>
      </c>
      <c r="Q1548" s="371">
        <v>0.623</v>
      </c>
    </row>
    <row r="1549" spans="15:17" x14ac:dyDescent="0.2">
      <c r="O1549" s="370" t="s">
        <v>3121</v>
      </c>
      <c r="P1549" s="375" t="s">
        <v>3122</v>
      </c>
      <c r="Q1549" s="371">
        <v>0</v>
      </c>
    </row>
    <row r="1550" spans="15:17" x14ac:dyDescent="0.2">
      <c r="O1550" s="370" t="s">
        <v>3123</v>
      </c>
      <c r="P1550" s="375" t="s">
        <v>3124</v>
      </c>
      <c r="Q1550" s="371">
        <v>0.42000000000000004</v>
      </c>
    </row>
    <row r="1551" spans="15:17" x14ac:dyDescent="0.2">
      <c r="O1551" s="370" t="s">
        <v>3125</v>
      </c>
      <c r="P1551" s="375" t="s">
        <v>3126</v>
      </c>
      <c r="Q1551" s="371">
        <v>0.64</v>
      </c>
    </row>
    <row r="1552" spans="15:17" x14ac:dyDescent="0.2">
      <c r="O1552" s="370" t="s">
        <v>3127</v>
      </c>
      <c r="P1552" s="375" t="s">
        <v>3128</v>
      </c>
      <c r="Q1552" s="371">
        <v>0.41899999999999998</v>
      </c>
    </row>
    <row r="1553" spans="15:17" x14ac:dyDescent="0.2">
      <c r="O1553" s="370" t="s">
        <v>3129</v>
      </c>
      <c r="P1553" s="375" t="s">
        <v>3130</v>
      </c>
      <c r="Q1553" s="371">
        <v>0.54900000000000004</v>
      </c>
    </row>
    <row r="1554" spans="15:17" x14ac:dyDescent="0.2">
      <c r="O1554" s="370" t="s">
        <v>3131</v>
      </c>
      <c r="P1554" s="375" t="s">
        <v>3132</v>
      </c>
      <c r="Q1554" s="371">
        <v>0</v>
      </c>
    </row>
    <row r="1555" spans="15:17" x14ac:dyDescent="0.2">
      <c r="O1555" s="370" t="s">
        <v>3133</v>
      </c>
      <c r="P1555" s="375" t="s">
        <v>3134</v>
      </c>
      <c r="Q1555" s="371">
        <v>0.432</v>
      </c>
    </row>
    <row r="1556" spans="15:17" x14ac:dyDescent="0.2">
      <c r="O1556" s="370" t="s">
        <v>3135</v>
      </c>
      <c r="P1556" s="375" t="s">
        <v>3136</v>
      </c>
      <c r="Q1556" s="371">
        <v>0</v>
      </c>
    </row>
    <row r="1557" spans="15:17" x14ac:dyDescent="0.2">
      <c r="O1557" s="370" t="s">
        <v>3137</v>
      </c>
      <c r="P1557" s="375" t="s">
        <v>3138</v>
      </c>
      <c r="Q1557" s="371">
        <v>0</v>
      </c>
    </row>
    <row r="1558" spans="15:17" x14ac:dyDescent="0.2">
      <c r="O1558" s="370" t="s">
        <v>3139</v>
      </c>
      <c r="P1558" s="375" t="s">
        <v>3140</v>
      </c>
      <c r="Q1558" s="371">
        <v>0</v>
      </c>
    </row>
    <row r="1559" spans="15:17" x14ac:dyDescent="0.2">
      <c r="O1559" s="370" t="s">
        <v>3141</v>
      </c>
      <c r="P1559" s="375" t="s">
        <v>3142</v>
      </c>
      <c r="Q1559" s="371">
        <v>0</v>
      </c>
    </row>
    <row r="1560" spans="15:17" x14ac:dyDescent="0.2">
      <c r="O1560" s="370" t="s">
        <v>3143</v>
      </c>
      <c r="P1560" s="375" t="s">
        <v>3144</v>
      </c>
      <c r="Q1560" s="371">
        <v>0</v>
      </c>
    </row>
    <row r="1561" spans="15:17" x14ac:dyDescent="0.2">
      <c r="O1561" s="370" t="s">
        <v>3145</v>
      </c>
      <c r="P1561" s="375" t="s">
        <v>3146</v>
      </c>
      <c r="Q1561" s="371">
        <v>0</v>
      </c>
    </row>
    <row r="1562" spans="15:17" x14ac:dyDescent="0.2">
      <c r="O1562" s="370" t="s">
        <v>3147</v>
      </c>
      <c r="P1562" s="375" t="s">
        <v>3148</v>
      </c>
      <c r="Q1562" s="371">
        <v>0.58799999999999997</v>
      </c>
    </row>
    <row r="1563" spans="15:17" x14ac:dyDescent="0.2">
      <c r="O1563" s="370" t="s">
        <v>3149</v>
      </c>
      <c r="P1563" s="375" t="s">
        <v>3150</v>
      </c>
      <c r="Q1563" s="371">
        <v>0.58499999999999996</v>
      </c>
    </row>
    <row r="1564" spans="15:17" x14ac:dyDescent="0.2">
      <c r="O1564" s="370" t="s">
        <v>3151</v>
      </c>
      <c r="P1564" s="375" t="s">
        <v>3152</v>
      </c>
      <c r="Q1564" s="371">
        <v>0.58399999999999996</v>
      </c>
    </row>
    <row r="1565" spans="15:17" x14ac:dyDescent="0.2">
      <c r="O1565" s="370" t="s">
        <v>3153</v>
      </c>
      <c r="P1565" s="375" t="s">
        <v>3154</v>
      </c>
      <c r="Q1565" s="371">
        <v>0.57999999999999996</v>
      </c>
    </row>
    <row r="1566" spans="15:17" x14ac:dyDescent="0.2">
      <c r="O1566" s="370" t="s">
        <v>3155</v>
      </c>
      <c r="P1566" s="375" t="s">
        <v>3156</v>
      </c>
      <c r="Q1566" s="371">
        <v>0</v>
      </c>
    </row>
    <row r="1567" spans="15:17" x14ac:dyDescent="0.2">
      <c r="O1567" s="370" t="s">
        <v>3157</v>
      </c>
      <c r="P1567" s="375" t="s">
        <v>3158</v>
      </c>
      <c r="Q1567" s="371">
        <v>0.622</v>
      </c>
    </row>
    <row r="1568" spans="15:17" x14ac:dyDescent="0.2">
      <c r="O1568" s="370" t="s">
        <v>3159</v>
      </c>
      <c r="P1568" s="375" t="s">
        <v>3160</v>
      </c>
      <c r="Q1568" s="371">
        <v>0</v>
      </c>
    </row>
    <row r="1569" spans="15:17" x14ac:dyDescent="0.2">
      <c r="O1569" s="370" t="s">
        <v>3161</v>
      </c>
      <c r="P1569" s="375" t="s">
        <v>3162</v>
      </c>
      <c r="Q1569" s="371">
        <v>0.43</v>
      </c>
    </row>
    <row r="1570" spans="15:17" x14ac:dyDescent="0.2">
      <c r="O1570" s="370" t="s">
        <v>3163</v>
      </c>
      <c r="P1570" s="375" t="s">
        <v>3164</v>
      </c>
      <c r="Q1570" s="371">
        <v>0.63500000000000001</v>
      </c>
    </row>
    <row r="1571" spans="15:17" x14ac:dyDescent="0.2">
      <c r="O1571" s="370" t="s">
        <v>3165</v>
      </c>
      <c r="P1571" s="375" t="s">
        <v>3166</v>
      </c>
      <c r="Q1571" s="371">
        <v>0.42399999999999999</v>
      </c>
    </row>
    <row r="1572" spans="15:17" x14ac:dyDescent="0.2">
      <c r="O1572" s="370" t="s">
        <v>3167</v>
      </c>
      <c r="P1572" s="375" t="s">
        <v>3168</v>
      </c>
      <c r="Q1572" s="371">
        <v>0</v>
      </c>
    </row>
    <row r="1573" spans="15:17" x14ac:dyDescent="0.2">
      <c r="O1573" s="370" t="s">
        <v>3169</v>
      </c>
      <c r="P1573" s="375" t="s">
        <v>3170</v>
      </c>
      <c r="Q1573" s="371">
        <v>0.39200000000000002</v>
      </c>
    </row>
    <row r="1574" spans="15:17" x14ac:dyDescent="0.2">
      <c r="O1574" s="370" t="s">
        <v>3171</v>
      </c>
      <c r="P1574" s="375" t="s">
        <v>3172</v>
      </c>
      <c r="Q1574" s="371">
        <v>0.46299999999999997</v>
      </c>
    </row>
    <row r="1575" spans="15:17" x14ac:dyDescent="0.2">
      <c r="O1575" s="370" t="s">
        <v>3173</v>
      </c>
      <c r="P1575" s="375" t="s">
        <v>3174</v>
      </c>
      <c r="Q1575" s="371">
        <v>0.41899999999999998</v>
      </c>
    </row>
    <row r="1576" spans="15:17" x14ac:dyDescent="0.2">
      <c r="O1576" s="370" t="s">
        <v>3175</v>
      </c>
      <c r="P1576" s="375" t="s">
        <v>3176</v>
      </c>
      <c r="Q1576" s="371">
        <v>0</v>
      </c>
    </row>
    <row r="1577" spans="15:17" x14ac:dyDescent="0.2">
      <c r="O1577" s="370" t="s">
        <v>3177</v>
      </c>
      <c r="P1577" s="375" t="s">
        <v>3178</v>
      </c>
      <c r="Q1577" s="371">
        <v>0.16699999999999998</v>
      </c>
    </row>
    <row r="1578" spans="15:17" x14ac:dyDescent="0.2">
      <c r="O1578" s="370" t="s">
        <v>3179</v>
      </c>
      <c r="P1578" s="375" t="s">
        <v>3180</v>
      </c>
      <c r="Q1578" s="371">
        <v>0.21000000000000002</v>
      </c>
    </row>
    <row r="1579" spans="15:17" x14ac:dyDescent="0.2">
      <c r="O1579" s="370" t="s">
        <v>3181</v>
      </c>
      <c r="P1579" s="375" t="s">
        <v>3182</v>
      </c>
      <c r="Q1579" s="371">
        <v>0.27399999999999997</v>
      </c>
    </row>
    <row r="1580" spans="15:17" x14ac:dyDescent="0.2">
      <c r="O1580" s="370" t="s">
        <v>3183</v>
      </c>
      <c r="P1580" s="375" t="s">
        <v>3184</v>
      </c>
      <c r="Q1580" s="371">
        <v>0.29500000000000004</v>
      </c>
    </row>
    <row r="1581" spans="15:17" x14ac:dyDescent="0.2">
      <c r="O1581" s="370" t="s">
        <v>3185</v>
      </c>
      <c r="P1581" s="375" t="s">
        <v>3186</v>
      </c>
      <c r="Q1581" s="371">
        <v>0.38</v>
      </c>
    </row>
    <row r="1582" spans="15:17" x14ac:dyDescent="0.2">
      <c r="O1582" s="370" t="s">
        <v>3187</v>
      </c>
      <c r="P1582" s="375" t="s">
        <v>3188</v>
      </c>
      <c r="Q1582" s="371">
        <v>0.46400000000000002</v>
      </c>
    </row>
    <row r="1583" spans="15:17" x14ac:dyDescent="0.2">
      <c r="O1583" s="370" t="s">
        <v>3189</v>
      </c>
      <c r="P1583" s="375" t="s">
        <v>3190</v>
      </c>
      <c r="Q1583" s="371">
        <v>0.41899999999999998</v>
      </c>
    </row>
    <row r="1584" spans="15:17" x14ac:dyDescent="0.2">
      <c r="O1584" s="370" t="s">
        <v>3191</v>
      </c>
      <c r="P1584" s="375" t="s">
        <v>3192</v>
      </c>
      <c r="Q1584" s="371">
        <v>0.1</v>
      </c>
    </row>
    <row r="1585" spans="15:17" x14ac:dyDescent="0.2">
      <c r="O1585" s="370" t="s">
        <v>3193</v>
      </c>
      <c r="P1585" s="375" t="s">
        <v>3194</v>
      </c>
      <c r="Q1585" s="371">
        <v>0</v>
      </c>
    </row>
    <row r="1586" spans="15:17" x14ac:dyDescent="0.2">
      <c r="O1586" s="370" t="s">
        <v>3195</v>
      </c>
      <c r="P1586" s="375" t="s">
        <v>3196</v>
      </c>
      <c r="Q1586" s="371">
        <v>0.10199999999999999</v>
      </c>
    </row>
    <row r="1587" spans="15:17" x14ac:dyDescent="0.2">
      <c r="O1587" s="370" t="s">
        <v>3197</v>
      </c>
      <c r="P1587" s="375" t="s">
        <v>3198</v>
      </c>
      <c r="Q1587" s="371">
        <v>0.41899999999999998</v>
      </c>
    </row>
    <row r="1588" spans="15:17" x14ac:dyDescent="0.2">
      <c r="O1588" s="370" t="s">
        <v>3199</v>
      </c>
      <c r="P1588" s="375" t="s">
        <v>3200</v>
      </c>
      <c r="Q1588" s="371">
        <v>0</v>
      </c>
    </row>
    <row r="1589" spans="15:17" x14ac:dyDescent="0.2">
      <c r="O1589" s="370" t="s">
        <v>3201</v>
      </c>
      <c r="P1589" s="375" t="s">
        <v>3202</v>
      </c>
      <c r="Q1589" s="371">
        <v>8.6999999999999994E-2</v>
      </c>
    </row>
    <row r="1590" spans="15:17" x14ac:dyDescent="0.2">
      <c r="O1590" s="370" t="s">
        <v>3203</v>
      </c>
      <c r="P1590" s="375" t="s">
        <v>3204</v>
      </c>
      <c r="Q1590" s="371">
        <v>0.373</v>
      </c>
    </row>
    <row r="1591" spans="15:17" x14ac:dyDescent="0.2">
      <c r="O1591" s="370" t="s">
        <v>3205</v>
      </c>
      <c r="P1591" s="375" t="s">
        <v>3206</v>
      </c>
      <c r="Q1591" s="371">
        <v>0.59000000000000008</v>
      </c>
    </row>
    <row r="1592" spans="15:17" x14ac:dyDescent="0.2">
      <c r="O1592" s="370" t="s">
        <v>3207</v>
      </c>
      <c r="P1592" s="375" t="s">
        <v>3208</v>
      </c>
      <c r="Q1592" s="371">
        <v>0.42399999999999999</v>
      </c>
    </row>
    <row r="1593" spans="15:17" x14ac:dyDescent="0.2">
      <c r="O1593" s="370" t="s">
        <v>3209</v>
      </c>
      <c r="P1593" s="375" t="s">
        <v>3210</v>
      </c>
      <c r="Q1593" s="371">
        <v>0</v>
      </c>
    </row>
    <row r="1594" spans="15:17" x14ac:dyDescent="0.2">
      <c r="O1594" s="370" t="s">
        <v>3211</v>
      </c>
      <c r="P1594" s="375" t="s">
        <v>3212</v>
      </c>
      <c r="Q1594" s="371">
        <v>0.29899999999999999</v>
      </c>
    </row>
    <row r="1595" spans="15:17" x14ac:dyDescent="0.2">
      <c r="O1595" s="370" t="s">
        <v>3213</v>
      </c>
      <c r="P1595" s="375" t="s">
        <v>3214</v>
      </c>
      <c r="Q1595" s="371">
        <v>0.70100000000000007</v>
      </c>
    </row>
    <row r="1596" spans="15:17" x14ac:dyDescent="0.2">
      <c r="O1596" s="370" t="s">
        <v>3215</v>
      </c>
      <c r="P1596" s="375" t="s">
        <v>3216</v>
      </c>
      <c r="Q1596" s="371">
        <v>0.435</v>
      </c>
    </row>
    <row r="1597" spans="15:17" x14ac:dyDescent="0.2">
      <c r="O1597" s="370" t="s">
        <v>3217</v>
      </c>
      <c r="P1597" s="375" t="s">
        <v>3218</v>
      </c>
      <c r="Q1597" s="371">
        <v>0.55800000000000005</v>
      </c>
    </row>
    <row r="1598" spans="15:17" x14ac:dyDescent="0.2">
      <c r="O1598" s="370" t="s">
        <v>3219</v>
      </c>
      <c r="P1598" s="375" t="s">
        <v>3220</v>
      </c>
      <c r="Q1598" s="371">
        <v>0.63400000000000001</v>
      </c>
    </row>
    <row r="1599" spans="15:17" x14ac:dyDescent="0.2">
      <c r="O1599" s="370" t="s">
        <v>3221</v>
      </c>
      <c r="P1599" s="375" t="s">
        <v>3222</v>
      </c>
      <c r="Q1599" s="371">
        <v>0.41100000000000003</v>
      </c>
    </row>
    <row r="1600" spans="15:17" x14ac:dyDescent="0.2">
      <c r="O1600" s="370" t="s">
        <v>3223</v>
      </c>
      <c r="P1600" s="375" t="s">
        <v>3224</v>
      </c>
      <c r="Q1600" s="371">
        <v>0.54799999999999993</v>
      </c>
    </row>
    <row r="1601" spans="15:17" x14ac:dyDescent="0.2">
      <c r="O1601" s="370" t="s">
        <v>3225</v>
      </c>
      <c r="P1601" s="375" t="s">
        <v>3226</v>
      </c>
      <c r="Q1601" s="371">
        <v>0.59000000000000008</v>
      </c>
    </row>
    <row r="1602" spans="15:17" x14ac:dyDescent="0.2">
      <c r="O1602" s="370" t="s">
        <v>3227</v>
      </c>
      <c r="P1602" s="375" t="s">
        <v>3228</v>
      </c>
      <c r="Q1602" s="371">
        <v>0.58399999999999996</v>
      </c>
    </row>
    <row r="1603" spans="15:17" x14ac:dyDescent="0.2">
      <c r="O1603" s="370" t="s">
        <v>3229</v>
      </c>
      <c r="P1603" s="375" t="s">
        <v>3230</v>
      </c>
      <c r="Q1603" s="371">
        <v>0.59199999999999997</v>
      </c>
    </row>
    <row r="1604" spans="15:17" x14ac:dyDescent="0.2">
      <c r="O1604" s="370" t="s">
        <v>3231</v>
      </c>
      <c r="P1604" s="375" t="s">
        <v>3232</v>
      </c>
      <c r="Q1604" s="371">
        <v>0.42399999999999999</v>
      </c>
    </row>
    <row r="1605" spans="15:17" x14ac:dyDescent="0.2">
      <c r="O1605" s="370" t="s">
        <v>3233</v>
      </c>
      <c r="P1605" s="375" t="s">
        <v>3234</v>
      </c>
      <c r="Q1605" s="371">
        <v>0</v>
      </c>
    </row>
    <row r="1606" spans="15:17" x14ac:dyDescent="0.2">
      <c r="O1606" s="370" t="s">
        <v>3235</v>
      </c>
      <c r="P1606" s="375" t="s">
        <v>3236</v>
      </c>
      <c r="Q1606" s="371">
        <v>0.42700000000000005</v>
      </c>
    </row>
    <row r="1607" spans="15:17" x14ac:dyDescent="0.2">
      <c r="O1607" s="370" t="s">
        <v>3237</v>
      </c>
      <c r="P1607" s="375" t="s">
        <v>3238</v>
      </c>
      <c r="Q1607" s="371">
        <v>0.376</v>
      </c>
    </row>
    <row r="1608" spans="15:17" x14ac:dyDescent="0.2">
      <c r="O1608" s="370" t="s">
        <v>3239</v>
      </c>
      <c r="P1608" s="375" t="s">
        <v>3240</v>
      </c>
      <c r="Q1608" s="371">
        <v>0.3</v>
      </c>
    </row>
    <row r="1609" spans="15:17" x14ac:dyDescent="0.2">
      <c r="O1609" s="370" t="s">
        <v>3241</v>
      </c>
      <c r="P1609" s="375" t="s">
        <v>3242</v>
      </c>
      <c r="Q1609" s="371">
        <v>0.41899999999999998</v>
      </c>
    </row>
    <row r="1610" spans="15:17" x14ac:dyDescent="0.2">
      <c r="O1610" s="370" t="s">
        <v>3243</v>
      </c>
      <c r="P1610" s="375" t="s">
        <v>3244</v>
      </c>
      <c r="Q1610" s="371">
        <v>0</v>
      </c>
    </row>
    <row r="1611" spans="15:17" x14ac:dyDescent="0.2">
      <c r="O1611" s="370" t="s">
        <v>3245</v>
      </c>
      <c r="P1611" s="375" t="s">
        <v>3246</v>
      </c>
      <c r="Q1611" s="371">
        <v>0.3</v>
      </c>
    </row>
    <row r="1612" spans="15:17" x14ac:dyDescent="0.2">
      <c r="O1612" s="370" t="s">
        <v>3247</v>
      </c>
      <c r="P1612" s="375" t="s">
        <v>3248</v>
      </c>
      <c r="Q1612" s="371">
        <v>0.42199999999999999</v>
      </c>
    </row>
    <row r="1613" spans="15:17" x14ac:dyDescent="0.2">
      <c r="O1613" s="370" t="s">
        <v>3249</v>
      </c>
      <c r="P1613" s="375" t="s">
        <v>3250</v>
      </c>
      <c r="Q1613" s="371">
        <v>0.42199999999999999</v>
      </c>
    </row>
    <row r="1614" spans="15:17" x14ac:dyDescent="0.2">
      <c r="O1614" s="370" t="s">
        <v>3251</v>
      </c>
      <c r="P1614" s="375" t="s">
        <v>3252</v>
      </c>
      <c r="Q1614" s="371">
        <v>0</v>
      </c>
    </row>
    <row r="1615" spans="15:17" x14ac:dyDescent="0.2">
      <c r="O1615" s="370" t="s">
        <v>3253</v>
      </c>
      <c r="P1615" s="375" t="s">
        <v>3254</v>
      </c>
      <c r="Q1615" s="371">
        <v>0.69800000000000006</v>
      </c>
    </row>
    <row r="1616" spans="15:17" x14ac:dyDescent="0.2">
      <c r="O1616" s="370" t="s">
        <v>3255</v>
      </c>
      <c r="P1616" s="375" t="s">
        <v>3256</v>
      </c>
      <c r="Q1616" s="371">
        <v>0.38800000000000001</v>
      </c>
    </row>
    <row r="1617" spans="15:17" x14ac:dyDescent="0.2">
      <c r="O1617" s="370" t="s">
        <v>3257</v>
      </c>
      <c r="P1617" s="375" t="s">
        <v>3258</v>
      </c>
      <c r="Q1617" s="371">
        <v>5.3999999999999999E-2</v>
      </c>
    </row>
    <row r="1618" spans="15:17" x14ac:dyDescent="0.2">
      <c r="O1618" s="370" t="s">
        <v>3259</v>
      </c>
      <c r="P1618" s="375" t="s">
        <v>3260</v>
      </c>
      <c r="Q1618" s="371">
        <v>0.81800000000000006</v>
      </c>
    </row>
    <row r="1619" spans="15:17" x14ac:dyDescent="0.2">
      <c r="O1619" s="370" t="s">
        <v>3261</v>
      </c>
      <c r="P1619" s="375" t="s">
        <v>3262</v>
      </c>
      <c r="Q1619" s="371">
        <v>0.27099999999999996</v>
      </c>
    </row>
    <row r="1620" spans="15:17" x14ac:dyDescent="0.2">
      <c r="O1620" s="370" t="s">
        <v>3263</v>
      </c>
      <c r="P1620" s="375" t="s">
        <v>3264</v>
      </c>
      <c r="Q1620" s="371">
        <v>0.41399999999999998</v>
      </c>
    </row>
    <row r="1621" spans="15:17" x14ac:dyDescent="0.2">
      <c r="O1621" s="370" t="s">
        <v>3265</v>
      </c>
      <c r="P1621" s="375" t="s">
        <v>3266</v>
      </c>
      <c r="Q1621" s="371">
        <v>0.44700000000000001</v>
      </c>
    </row>
    <row r="1622" spans="15:17" x14ac:dyDescent="0.2">
      <c r="O1622" s="370" t="s">
        <v>3267</v>
      </c>
      <c r="P1622" s="375" t="s">
        <v>3268</v>
      </c>
      <c r="Q1622" s="371">
        <v>0.41899999999999998</v>
      </c>
    </row>
    <row r="1623" spans="15:17" x14ac:dyDescent="0.2">
      <c r="O1623" s="370" t="s">
        <v>3269</v>
      </c>
      <c r="P1623" s="375" t="s">
        <v>3270</v>
      </c>
      <c r="Q1623" s="371">
        <v>0</v>
      </c>
    </row>
    <row r="1624" spans="15:17" x14ac:dyDescent="0.2">
      <c r="O1624" s="370" t="s">
        <v>3271</v>
      </c>
      <c r="P1624" s="375" t="s">
        <v>3272</v>
      </c>
      <c r="Q1624" s="371">
        <v>0</v>
      </c>
    </row>
    <row r="1625" spans="15:17" x14ac:dyDescent="0.2">
      <c r="O1625" s="370" t="s">
        <v>3273</v>
      </c>
      <c r="P1625" s="375" t="s">
        <v>3274</v>
      </c>
      <c r="Q1625" s="371">
        <v>0.42199999999999999</v>
      </c>
    </row>
    <row r="1626" spans="15:17" x14ac:dyDescent="0.2">
      <c r="O1626" s="370" t="s">
        <v>3275</v>
      </c>
      <c r="P1626" s="375" t="s">
        <v>3276</v>
      </c>
      <c r="Q1626" s="371">
        <v>0.64300000000000002</v>
      </c>
    </row>
    <row r="1627" spans="15:17" x14ac:dyDescent="0.2">
      <c r="O1627" s="370" t="s">
        <v>3277</v>
      </c>
      <c r="P1627" s="375" t="s">
        <v>3278</v>
      </c>
      <c r="Q1627" s="371">
        <v>0</v>
      </c>
    </row>
    <row r="1628" spans="15:17" x14ac:dyDescent="0.2">
      <c r="O1628" s="370" t="s">
        <v>3279</v>
      </c>
      <c r="P1628" s="375" t="s">
        <v>3280</v>
      </c>
      <c r="Q1628" s="371">
        <v>0.47399999999999998</v>
      </c>
    </row>
    <row r="1629" spans="15:17" x14ac:dyDescent="0.2">
      <c r="O1629" s="370" t="s">
        <v>3281</v>
      </c>
      <c r="P1629" s="375" t="s">
        <v>3282</v>
      </c>
      <c r="Q1629" s="371">
        <v>0.61699999999999999</v>
      </c>
    </row>
    <row r="1630" spans="15:17" x14ac:dyDescent="0.2">
      <c r="O1630" s="370" t="s">
        <v>3283</v>
      </c>
      <c r="P1630" s="375" t="s">
        <v>3284</v>
      </c>
      <c r="Q1630" s="371">
        <v>0</v>
      </c>
    </row>
    <row r="1631" spans="15:17" x14ac:dyDescent="0.2">
      <c r="O1631" s="370" t="s">
        <v>3285</v>
      </c>
      <c r="P1631" s="375" t="s">
        <v>3286</v>
      </c>
      <c r="Q1631" s="371">
        <v>0.36699999999999999</v>
      </c>
    </row>
    <row r="1632" spans="15:17" x14ac:dyDescent="0.2">
      <c r="O1632" s="370" t="s">
        <v>3287</v>
      </c>
      <c r="P1632" s="375" t="s">
        <v>3288</v>
      </c>
      <c r="Q1632" s="371">
        <v>0.51800000000000002</v>
      </c>
    </row>
    <row r="1633" spans="15:17" x14ac:dyDescent="0.2">
      <c r="O1633" s="370" t="s">
        <v>3289</v>
      </c>
      <c r="P1633" s="375" t="s">
        <v>3290</v>
      </c>
      <c r="Q1633" s="371">
        <v>0.41899999999999998</v>
      </c>
    </row>
    <row r="1634" spans="15:17" x14ac:dyDescent="0.2">
      <c r="O1634" s="370" t="s">
        <v>3291</v>
      </c>
      <c r="P1634" s="375" t="s">
        <v>3292</v>
      </c>
      <c r="Q1634" s="371">
        <v>0</v>
      </c>
    </row>
    <row r="1635" spans="15:17" x14ac:dyDescent="0.2">
      <c r="O1635" s="370" t="s">
        <v>3293</v>
      </c>
      <c r="P1635" s="375" t="s">
        <v>3294</v>
      </c>
      <c r="Q1635" s="371">
        <v>0.40099999999999997</v>
      </c>
    </row>
    <row r="1636" spans="15:17" x14ac:dyDescent="0.2">
      <c r="O1636" s="370" t="s">
        <v>3295</v>
      </c>
      <c r="P1636" s="375" t="s">
        <v>3296</v>
      </c>
      <c r="Q1636" s="371">
        <v>0</v>
      </c>
    </row>
    <row r="1637" spans="15:17" x14ac:dyDescent="0.2">
      <c r="O1637" s="370" t="s">
        <v>3297</v>
      </c>
      <c r="P1637" s="375" t="s">
        <v>3298</v>
      </c>
      <c r="Q1637" s="371">
        <v>0.33399999999999996</v>
      </c>
    </row>
    <row r="1638" spans="15:17" x14ac:dyDescent="0.2">
      <c r="O1638" s="370" t="s">
        <v>3299</v>
      </c>
      <c r="P1638" s="375" t="s">
        <v>3300</v>
      </c>
      <c r="Q1638" s="371">
        <v>0.53700000000000003</v>
      </c>
    </row>
    <row r="1639" spans="15:17" x14ac:dyDescent="0.2">
      <c r="O1639" s="370" t="s">
        <v>3301</v>
      </c>
      <c r="P1639" s="375" t="s">
        <v>3302</v>
      </c>
      <c r="Q1639" s="371">
        <v>0.41699999999999998</v>
      </c>
    </row>
    <row r="1640" spans="15:17" x14ac:dyDescent="0.2">
      <c r="O1640" s="370" t="s">
        <v>3303</v>
      </c>
      <c r="P1640" s="375" t="s">
        <v>3304</v>
      </c>
      <c r="Q1640" s="371">
        <v>0</v>
      </c>
    </row>
    <row r="1641" spans="15:17" x14ac:dyDescent="0.2">
      <c r="O1641" s="370" t="s">
        <v>3305</v>
      </c>
      <c r="P1641" s="375" t="s">
        <v>3306</v>
      </c>
      <c r="Q1641" s="371">
        <v>0</v>
      </c>
    </row>
    <row r="1642" spans="15:17" x14ac:dyDescent="0.2">
      <c r="O1642" s="370" t="s">
        <v>3307</v>
      </c>
      <c r="P1642" s="375" t="s">
        <v>3308</v>
      </c>
      <c r="Q1642" s="371">
        <v>0.17200000000000001</v>
      </c>
    </row>
    <row r="1643" spans="15:17" x14ac:dyDescent="0.2">
      <c r="O1643" s="370" t="s">
        <v>3309</v>
      </c>
      <c r="P1643" s="375" t="s">
        <v>3310</v>
      </c>
      <c r="Q1643" s="371">
        <v>0</v>
      </c>
    </row>
    <row r="1644" spans="15:17" x14ac:dyDescent="0.2">
      <c r="O1644" s="370" t="s">
        <v>3311</v>
      </c>
      <c r="P1644" s="375" t="s">
        <v>3312</v>
      </c>
      <c r="Q1644" s="371">
        <v>0</v>
      </c>
    </row>
    <row r="1645" spans="15:17" x14ac:dyDescent="0.2">
      <c r="O1645" s="370" t="s">
        <v>3313</v>
      </c>
      <c r="P1645" s="375" t="s">
        <v>3314</v>
      </c>
      <c r="Q1645" s="371">
        <v>0.65</v>
      </c>
    </row>
    <row r="1646" spans="15:17" x14ac:dyDescent="0.2">
      <c r="O1646" s="370" t="s">
        <v>3315</v>
      </c>
      <c r="P1646" s="375" t="s">
        <v>3316</v>
      </c>
      <c r="Q1646" s="371">
        <v>0.61799999999999999</v>
      </c>
    </row>
    <row r="1647" spans="15:17" x14ac:dyDescent="0.2">
      <c r="O1647" s="370" t="s">
        <v>3317</v>
      </c>
      <c r="P1647" s="375" t="s">
        <v>3318</v>
      </c>
      <c r="Q1647" s="371">
        <v>0.45399999999999996</v>
      </c>
    </row>
    <row r="1648" spans="15:17" x14ac:dyDescent="0.2">
      <c r="O1648" s="370" t="s">
        <v>3319</v>
      </c>
      <c r="P1648" s="375" t="s">
        <v>3320</v>
      </c>
      <c r="Q1648" s="371">
        <v>0</v>
      </c>
    </row>
    <row r="1649" spans="15:17" x14ac:dyDescent="0.2">
      <c r="O1649" s="370" t="s">
        <v>3321</v>
      </c>
      <c r="P1649" s="375" t="s">
        <v>3322</v>
      </c>
      <c r="Q1649" s="371">
        <v>0.19400000000000001</v>
      </c>
    </row>
    <row r="1650" spans="15:17" x14ac:dyDescent="0.2">
      <c r="O1650" s="370" t="s">
        <v>3323</v>
      </c>
      <c r="P1650" s="375" t="s">
        <v>3324</v>
      </c>
      <c r="Q1650" s="371">
        <v>0.63700000000000001</v>
      </c>
    </row>
    <row r="1651" spans="15:17" x14ac:dyDescent="0.2">
      <c r="O1651" s="370" t="s">
        <v>3325</v>
      </c>
      <c r="P1651" s="375" t="s">
        <v>3326</v>
      </c>
      <c r="Q1651" s="371">
        <v>0.501</v>
      </c>
    </row>
    <row r="1652" spans="15:17" x14ac:dyDescent="0.2">
      <c r="O1652" s="370" t="s">
        <v>3327</v>
      </c>
      <c r="P1652" s="375" t="s">
        <v>3328</v>
      </c>
      <c r="Q1652" s="371">
        <v>0.42599999999999999</v>
      </c>
    </row>
    <row r="1653" spans="15:17" x14ac:dyDescent="0.2">
      <c r="O1653" s="370" t="s">
        <v>3329</v>
      </c>
      <c r="P1653" s="375" t="s">
        <v>3330</v>
      </c>
      <c r="Q1653" s="371">
        <v>0</v>
      </c>
    </row>
    <row r="1654" spans="15:17" x14ac:dyDescent="0.2">
      <c r="O1654" s="370" t="s">
        <v>3331</v>
      </c>
      <c r="P1654" s="375" t="s">
        <v>3332</v>
      </c>
      <c r="Q1654" s="371">
        <v>0.16400000000000001</v>
      </c>
    </row>
    <row r="1655" spans="15:17" x14ac:dyDescent="0.2">
      <c r="O1655" s="370" t="s">
        <v>3333</v>
      </c>
      <c r="P1655" s="375" t="s">
        <v>3334</v>
      </c>
      <c r="Q1655" s="371">
        <v>0.27399999999999997</v>
      </c>
    </row>
    <row r="1656" spans="15:17" x14ac:dyDescent="0.2">
      <c r="O1656" s="370" t="s">
        <v>3335</v>
      </c>
      <c r="P1656" s="375" t="s">
        <v>3336</v>
      </c>
      <c r="Q1656" s="371">
        <v>0.29500000000000004</v>
      </c>
    </row>
    <row r="1657" spans="15:17" x14ac:dyDescent="0.2">
      <c r="O1657" s="370" t="s">
        <v>3337</v>
      </c>
      <c r="P1657" s="375" t="s">
        <v>3338</v>
      </c>
      <c r="Q1657" s="371">
        <v>0.48799999999999999</v>
      </c>
    </row>
    <row r="1658" spans="15:17" x14ac:dyDescent="0.2">
      <c r="O1658" s="370" t="s">
        <v>3339</v>
      </c>
      <c r="P1658" s="375" t="s">
        <v>3340</v>
      </c>
      <c r="Q1658" s="371">
        <v>0.59000000000000008</v>
      </c>
    </row>
    <row r="1659" spans="15:17" x14ac:dyDescent="0.2">
      <c r="O1659" s="370" t="s">
        <v>3341</v>
      </c>
      <c r="P1659" s="375" t="s">
        <v>3342</v>
      </c>
      <c r="Q1659" s="371">
        <v>0.38600000000000001</v>
      </c>
    </row>
    <row r="1660" spans="15:17" x14ac:dyDescent="0.2">
      <c r="O1660" s="370" t="s">
        <v>3343</v>
      </c>
      <c r="P1660" s="375" t="s">
        <v>3344</v>
      </c>
      <c r="Q1660" s="371">
        <v>0</v>
      </c>
    </row>
    <row r="1661" spans="15:17" x14ac:dyDescent="0.2">
      <c r="O1661" s="370" t="s">
        <v>3345</v>
      </c>
      <c r="P1661" s="375" t="s">
        <v>3346</v>
      </c>
      <c r="Q1661" s="371">
        <v>0</v>
      </c>
    </row>
    <row r="1662" spans="15:17" x14ac:dyDescent="0.2">
      <c r="O1662" s="370" t="s">
        <v>3347</v>
      </c>
      <c r="P1662" s="375" t="s">
        <v>3348</v>
      </c>
      <c r="Q1662" s="371">
        <v>0.378</v>
      </c>
    </row>
    <row r="1663" spans="15:17" x14ac:dyDescent="0.2">
      <c r="O1663" s="370" t="s">
        <v>3349</v>
      </c>
      <c r="P1663" s="375" t="s">
        <v>3350</v>
      </c>
      <c r="Q1663" s="371">
        <v>0.38699999999999996</v>
      </c>
    </row>
    <row r="1664" spans="15:17" x14ac:dyDescent="0.2">
      <c r="O1664" s="370" t="s">
        <v>3351</v>
      </c>
      <c r="P1664" s="375" t="s">
        <v>3352</v>
      </c>
      <c r="Q1664" s="371">
        <v>0.38699999999999996</v>
      </c>
    </row>
    <row r="1665" spans="15:17" x14ac:dyDescent="0.2">
      <c r="O1665" s="370" t="s">
        <v>3353</v>
      </c>
      <c r="P1665" s="375" t="s">
        <v>3354</v>
      </c>
      <c r="Q1665" s="371">
        <v>0.40299999999999997</v>
      </c>
    </row>
    <row r="1666" spans="15:17" x14ac:dyDescent="0.2">
      <c r="O1666" s="370" t="s">
        <v>3355</v>
      </c>
      <c r="P1666" s="375" t="s">
        <v>3356</v>
      </c>
      <c r="Q1666" s="371">
        <v>0.629</v>
      </c>
    </row>
    <row r="1667" spans="15:17" x14ac:dyDescent="0.2">
      <c r="O1667" s="370" t="s">
        <v>3357</v>
      </c>
      <c r="P1667" s="375" t="s">
        <v>3358</v>
      </c>
      <c r="Q1667" s="371">
        <v>0.161</v>
      </c>
    </row>
    <row r="1668" spans="15:17" x14ac:dyDescent="0.2">
      <c r="O1668" s="370" t="s">
        <v>3359</v>
      </c>
      <c r="P1668" s="375" t="s">
        <v>3360</v>
      </c>
      <c r="Q1668" s="371">
        <v>0</v>
      </c>
    </row>
    <row r="1669" spans="15:17" x14ac:dyDescent="0.2">
      <c r="O1669" s="370" t="s">
        <v>3361</v>
      </c>
      <c r="P1669" s="375" t="s">
        <v>3362</v>
      </c>
      <c r="Q1669" s="371">
        <v>0.42000000000000004</v>
      </c>
    </row>
    <row r="1670" spans="15:17" x14ac:dyDescent="0.2">
      <c r="O1670" s="370" t="s">
        <v>3363</v>
      </c>
      <c r="P1670" s="375" t="s">
        <v>3364</v>
      </c>
      <c r="Q1670" s="371">
        <v>0.80800000000000005</v>
      </c>
    </row>
    <row r="1671" spans="15:17" x14ac:dyDescent="0.2">
      <c r="O1671" s="370" t="s">
        <v>3365</v>
      </c>
      <c r="P1671" s="375" t="s">
        <v>3366</v>
      </c>
      <c r="Q1671" s="371">
        <v>0.59000000000000008</v>
      </c>
    </row>
    <row r="1672" spans="15:17" x14ac:dyDescent="0.2">
      <c r="O1672" s="370" t="s">
        <v>3367</v>
      </c>
      <c r="P1672" s="375" t="s">
        <v>3368</v>
      </c>
      <c r="Q1672" s="371">
        <v>0</v>
      </c>
    </row>
    <row r="1673" spans="15:17" x14ac:dyDescent="0.2">
      <c r="O1673" s="370" t="s">
        <v>3369</v>
      </c>
      <c r="P1673" s="375" t="s">
        <v>3370</v>
      </c>
      <c r="Q1673" s="371">
        <v>0</v>
      </c>
    </row>
    <row r="1674" spans="15:17" x14ac:dyDescent="0.2">
      <c r="O1674" s="370" t="s">
        <v>3371</v>
      </c>
      <c r="P1674" s="375" t="s">
        <v>3372</v>
      </c>
      <c r="Q1674" s="371">
        <v>0.32</v>
      </c>
    </row>
    <row r="1675" spans="15:17" x14ac:dyDescent="0.2">
      <c r="O1675" s="370" t="s">
        <v>3373</v>
      </c>
      <c r="P1675" s="375" t="s">
        <v>3374</v>
      </c>
      <c r="Q1675" s="371">
        <v>0.38699999999999996</v>
      </c>
    </row>
    <row r="1676" spans="15:17" x14ac:dyDescent="0.2">
      <c r="O1676" s="370" t="s">
        <v>3375</v>
      </c>
      <c r="P1676" s="375" t="s">
        <v>3376</v>
      </c>
      <c r="Q1676" s="371">
        <v>0.40900000000000003</v>
      </c>
    </row>
    <row r="1677" spans="15:17" x14ac:dyDescent="0.2">
      <c r="O1677" s="370" t="s">
        <v>3377</v>
      </c>
      <c r="P1677" s="375" t="s">
        <v>3378</v>
      </c>
      <c r="Q1677" s="371">
        <v>0</v>
      </c>
    </row>
    <row r="1678" spans="15:17" x14ac:dyDescent="0.2">
      <c r="O1678" s="370" t="s">
        <v>3379</v>
      </c>
      <c r="P1678" s="375" t="s">
        <v>3380</v>
      </c>
      <c r="Q1678" s="371">
        <v>0.67500000000000004</v>
      </c>
    </row>
    <row r="1679" spans="15:17" x14ac:dyDescent="0.2">
      <c r="O1679" s="370" t="s">
        <v>3381</v>
      </c>
      <c r="P1679" s="375" t="s">
        <v>3382</v>
      </c>
      <c r="Q1679" s="371">
        <v>0.41899999999999998</v>
      </c>
    </row>
    <row r="1680" spans="15:17" x14ac:dyDescent="0.2">
      <c r="O1680" s="370" t="s">
        <v>3383</v>
      </c>
      <c r="P1680" s="375" t="s">
        <v>3384</v>
      </c>
      <c r="Q1680" s="371">
        <v>0.64400000000000002</v>
      </c>
    </row>
    <row r="1681" spans="15:17" x14ac:dyDescent="0.2">
      <c r="O1681" s="370" t="s">
        <v>3385</v>
      </c>
      <c r="P1681" s="375" t="s">
        <v>3386</v>
      </c>
      <c r="Q1681" s="371">
        <v>0</v>
      </c>
    </row>
    <row r="1682" spans="15:17" x14ac:dyDescent="0.2">
      <c r="O1682" s="370" t="s">
        <v>3387</v>
      </c>
      <c r="P1682" s="375" t="s">
        <v>3388</v>
      </c>
      <c r="Q1682" s="371">
        <v>0.42199999999999999</v>
      </c>
    </row>
    <row r="1683" spans="15:17" x14ac:dyDescent="0.2">
      <c r="O1683" s="370" t="s">
        <v>3389</v>
      </c>
      <c r="P1683" s="375" t="s">
        <v>3390</v>
      </c>
      <c r="Q1683" s="371">
        <v>0</v>
      </c>
    </row>
    <row r="1684" spans="15:17" x14ac:dyDescent="0.2">
      <c r="O1684" s="370" t="s">
        <v>3391</v>
      </c>
      <c r="P1684" s="375" t="s">
        <v>3392</v>
      </c>
      <c r="Q1684" s="371">
        <v>0.26600000000000001</v>
      </c>
    </row>
    <row r="1685" spans="15:17" x14ac:dyDescent="0.2">
      <c r="O1685" s="370" t="s">
        <v>3393</v>
      </c>
      <c r="P1685" s="375" t="s">
        <v>3394</v>
      </c>
      <c r="Q1685" s="371">
        <v>0.13799999999999998</v>
      </c>
    </row>
    <row r="1686" spans="15:17" x14ac:dyDescent="0.2">
      <c r="O1686" s="370" t="s">
        <v>3395</v>
      </c>
      <c r="P1686" s="375" t="s">
        <v>3396</v>
      </c>
      <c r="Q1686" s="371">
        <v>0.28800000000000003</v>
      </c>
    </row>
    <row r="1687" spans="15:17" x14ac:dyDescent="0.2">
      <c r="O1687" s="370" t="s">
        <v>3397</v>
      </c>
      <c r="P1687" s="375" t="s">
        <v>3398</v>
      </c>
      <c r="Q1687" s="371">
        <v>0.24600000000000002</v>
      </c>
    </row>
    <row r="1688" spans="15:17" x14ac:dyDescent="0.2">
      <c r="O1688" s="370" t="s">
        <v>3399</v>
      </c>
      <c r="P1688" s="375" t="s">
        <v>3400</v>
      </c>
      <c r="Q1688" s="371">
        <v>0.20499999999999999</v>
      </c>
    </row>
    <row r="1689" spans="15:17" x14ac:dyDescent="0.2">
      <c r="O1689" s="370" t="s">
        <v>3401</v>
      </c>
      <c r="P1689" s="375" t="s">
        <v>3402</v>
      </c>
      <c r="Q1689" s="371">
        <v>0.46099999999999997</v>
      </c>
    </row>
    <row r="1690" spans="15:17" x14ac:dyDescent="0.2">
      <c r="O1690" s="370" t="s">
        <v>3403</v>
      </c>
      <c r="P1690" s="375" t="s">
        <v>3404</v>
      </c>
      <c r="Q1690" s="371">
        <v>0</v>
      </c>
    </row>
    <row r="1691" spans="15:17" x14ac:dyDescent="0.2">
      <c r="O1691" s="370" t="s">
        <v>3405</v>
      </c>
      <c r="P1691" s="375" t="s">
        <v>3406</v>
      </c>
      <c r="Q1691" s="371">
        <v>0.91</v>
      </c>
    </row>
    <row r="1692" spans="15:17" x14ac:dyDescent="0.2">
      <c r="O1692" s="370" t="s">
        <v>3407</v>
      </c>
      <c r="P1692" s="375" t="s">
        <v>3408</v>
      </c>
      <c r="Q1692" s="371">
        <v>0</v>
      </c>
    </row>
    <row r="1693" spans="15:17" x14ac:dyDescent="0.2">
      <c r="O1693" s="370" t="s">
        <v>3409</v>
      </c>
      <c r="P1693" s="375" t="s">
        <v>3410</v>
      </c>
      <c r="Q1693" s="371">
        <v>0.91900000000000004</v>
      </c>
    </row>
    <row r="1694" spans="15:17" x14ac:dyDescent="0.2">
      <c r="O1694" s="370" t="s">
        <v>3411</v>
      </c>
      <c r="P1694" s="375" t="s">
        <v>3412</v>
      </c>
      <c r="Q1694" s="371">
        <v>0.84599999999999997</v>
      </c>
    </row>
    <row r="1695" spans="15:17" x14ac:dyDescent="0.2">
      <c r="O1695" s="370" t="s">
        <v>3413</v>
      </c>
      <c r="P1695" s="375" t="s">
        <v>3414</v>
      </c>
      <c r="Q1695" s="371">
        <v>0.52800000000000002</v>
      </c>
    </row>
    <row r="1696" spans="15:17" x14ac:dyDescent="0.2">
      <c r="O1696" s="370" t="s">
        <v>3415</v>
      </c>
      <c r="P1696" s="375" t="s">
        <v>3416</v>
      </c>
      <c r="Q1696" s="371">
        <v>0</v>
      </c>
    </row>
    <row r="1697" spans="15:17" x14ac:dyDescent="0.2">
      <c r="O1697" s="370" t="s">
        <v>3417</v>
      </c>
      <c r="P1697" s="375" t="s">
        <v>3418</v>
      </c>
      <c r="Q1697" s="371">
        <v>0.34</v>
      </c>
    </row>
    <row r="1698" spans="15:17" x14ac:dyDescent="0.2">
      <c r="O1698" s="370" t="s">
        <v>3419</v>
      </c>
      <c r="P1698" s="375" t="s">
        <v>3420</v>
      </c>
      <c r="Q1698" s="371">
        <v>0.29599999999999999</v>
      </c>
    </row>
    <row r="1699" spans="15:17" x14ac:dyDescent="0.2">
      <c r="O1699" s="370" t="s">
        <v>3421</v>
      </c>
      <c r="P1699" s="375" t="s">
        <v>3422</v>
      </c>
      <c r="Q1699" s="371">
        <v>0.42399999999999999</v>
      </c>
    </row>
    <row r="1700" spans="15:17" x14ac:dyDescent="0.2">
      <c r="O1700" s="370" t="s">
        <v>3423</v>
      </c>
      <c r="P1700" s="375" t="s">
        <v>3424</v>
      </c>
      <c r="Q1700" s="371">
        <v>0.19900000000000001</v>
      </c>
    </row>
    <row r="1701" spans="15:17" x14ac:dyDescent="0.2">
      <c r="O1701" s="370" t="s">
        <v>3425</v>
      </c>
      <c r="P1701" s="375" t="s">
        <v>3426</v>
      </c>
      <c r="Q1701" s="371">
        <v>0</v>
      </c>
    </row>
    <row r="1702" spans="15:17" x14ac:dyDescent="0.2">
      <c r="O1702" s="370" t="s">
        <v>3427</v>
      </c>
      <c r="P1702" s="375" t="s">
        <v>3428</v>
      </c>
      <c r="Q1702" s="371">
        <v>0.58399999999999996</v>
      </c>
    </row>
    <row r="1703" spans="15:17" x14ac:dyDescent="0.2">
      <c r="O1703" s="370" t="s">
        <v>3429</v>
      </c>
      <c r="P1703" s="375" t="s">
        <v>3430</v>
      </c>
      <c r="Q1703" s="371">
        <v>0</v>
      </c>
    </row>
    <row r="1704" spans="15:17" x14ac:dyDescent="0.2">
      <c r="O1704" s="370" t="s">
        <v>3431</v>
      </c>
      <c r="P1704" s="375" t="s">
        <v>3432</v>
      </c>
      <c r="Q1704" s="371">
        <v>0.21199999999999999</v>
      </c>
    </row>
    <row r="1705" spans="15:17" x14ac:dyDescent="0.2">
      <c r="O1705" s="370" t="s">
        <v>3433</v>
      </c>
      <c r="P1705" s="375" t="s">
        <v>3434</v>
      </c>
      <c r="Q1705" s="371">
        <v>0.318</v>
      </c>
    </row>
    <row r="1706" spans="15:17" x14ac:dyDescent="0.2">
      <c r="O1706" s="370" t="s">
        <v>3435</v>
      </c>
      <c r="P1706" s="375" t="s">
        <v>3436</v>
      </c>
      <c r="Q1706" s="371">
        <v>0.33900000000000002</v>
      </c>
    </row>
    <row r="1707" spans="15:17" x14ac:dyDescent="0.2">
      <c r="O1707" s="370" t="s">
        <v>3437</v>
      </c>
      <c r="P1707" s="375" t="s">
        <v>3438</v>
      </c>
      <c r="Q1707" s="371">
        <v>0.33700000000000002</v>
      </c>
    </row>
    <row r="1708" spans="15:17" x14ac:dyDescent="0.2">
      <c r="O1708" s="370" t="s">
        <v>3439</v>
      </c>
      <c r="P1708" s="375" t="s">
        <v>3440</v>
      </c>
      <c r="Q1708" s="371">
        <v>0.35499999999999998</v>
      </c>
    </row>
    <row r="1709" spans="15:17" x14ac:dyDescent="0.2">
      <c r="O1709" s="370" t="s">
        <v>3441</v>
      </c>
      <c r="P1709" s="375" t="s">
        <v>3442</v>
      </c>
      <c r="Q1709" s="371">
        <v>0.61099999999999999</v>
      </c>
    </row>
    <row r="1710" spans="15:17" x14ac:dyDescent="0.2">
      <c r="O1710" s="370" t="s">
        <v>3443</v>
      </c>
      <c r="P1710" s="375" t="s">
        <v>3444</v>
      </c>
      <c r="Q1710" s="371">
        <v>0</v>
      </c>
    </row>
    <row r="1711" spans="15:17" x14ac:dyDescent="0.2">
      <c r="O1711" s="370" t="s">
        <v>3445</v>
      </c>
      <c r="P1711" s="375" t="s">
        <v>3446</v>
      </c>
      <c r="Q1711" s="371">
        <v>0.39300000000000002</v>
      </c>
    </row>
    <row r="1712" spans="15:17" x14ac:dyDescent="0.2">
      <c r="O1712" s="370" t="s">
        <v>3447</v>
      </c>
      <c r="P1712" s="375" t="s">
        <v>3448</v>
      </c>
      <c r="Q1712" s="371">
        <v>0.53300000000000003</v>
      </c>
    </row>
    <row r="1713" spans="15:17" x14ac:dyDescent="0.2">
      <c r="O1713" s="370" t="s">
        <v>3449</v>
      </c>
      <c r="P1713" s="375" t="s">
        <v>3450</v>
      </c>
      <c r="Q1713" s="371">
        <v>0</v>
      </c>
    </row>
    <row r="1714" spans="15:17" x14ac:dyDescent="0.2">
      <c r="O1714" s="370" t="s">
        <v>3451</v>
      </c>
      <c r="P1714" s="375" t="s">
        <v>3452</v>
      </c>
      <c r="Q1714" s="371">
        <v>0.24600000000000002</v>
      </c>
    </row>
    <row r="1715" spans="15:17" x14ac:dyDescent="0.2">
      <c r="O1715" s="370" t="s">
        <v>3453</v>
      </c>
      <c r="P1715" s="375" t="s">
        <v>3454</v>
      </c>
      <c r="Q1715" s="371">
        <v>0</v>
      </c>
    </row>
    <row r="1716" spans="15:17" x14ac:dyDescent="0.2">
      <c r="O1716" s="370" t="s">
        <v>3455</v>
      </c>
      <c r="P1716" s="375" t="s">
        <v>3456</v>
      </c>
      <c r="Q1716" s="371">
        <v>0</v>
      </c>
    </row>
    <row r="1717" spans="15:17" x14ac:dyDescent="0.2">
      <c r="O1717" s="370" t="s">
        <v>3457</v>
      </c>
      <c r="P1717" s="375" t="s">
        <v>3458</v>
      </c>
      <c r="Q1717" s="371">
        <v>0.63500000000000001</v>
      </c>
    </row>
    <row r="1718" spans="15:17" x14ac:dyDescent="0.2">
      <c r="O1718" s="370" t="s">
        <v>3459</v>
      </c>
      <c r="P1718" s="375" t="s">
        <v>3460</v>
      </c>
      <c r="Q1718" s="371">
        <v>0.63200000000000001</v>
      </c>
    </row>
    <row r="1719" spans="15:17" x14ac:dyDescent="0.2">
      <c r="O1719" s="370" t="s">
        <v>3461</v>
      </c>
      <c r="P1719" s="375" t="s">
        <v>3462</v>
      </c>
      <c r="Q1719" s="371">
        <v>0.64400000000000002</v>
      </c>
    </row>
    <row r="1720" spans="15:17" x14ac:dyDescent="0.2">
      <c r="O1720" s="370" t="s">
        <v>3463</v>
      </c>
      <c r="P1720" s="375" t="s">
        <v>3464</v>
      </c>
      <c r="Q1720" s="371">
        <v>0.72599999999999998</v>
      </c>
    </row>
    <row r="1721" spans="15:17" x14ac:dyDescent="0.2">
      <c r="O1721" s="370" t="s">
        <v>3465</v>
      </c>
      <c r="P1721" s="375" t="s">
        <v>3466</v>
      </c>
      <c r="Q1721" s="371">
        <v>0</v>
      </c>
    </row>
    <row r="1722" spans="15:17" x14ac:dyDescent="0.2">
      <c r="O1722" s="370" t="s">
        <v>3467</v>
      </c>
      <c r="P1722" s="375" t="s">
        <v>3468</v>
      </c>
      <c r="Q1722" s="371">
        <v>0</v>
      </c>
    </row>
    <row r="1723" spans="15:17" x14ac:dyDescent="0.2">
      <c r="O1723" s="370" t="s">
        <v>3469</v>
      </c>
      <c r="P1723" s="375" t="s">
        <v>3470</v>
      </c>
      <c r="Q1723" s="371">
        <v>0.41800000000000004</v>
      </c>
    </row>
    <row r="1724" spans="15:17" x14ac:dyDescent="0.2">
      <c r="O1724" s="370" t="s">
        <v>3471</v>
      </c>
      <c r="P1724" s="375" t="s">
        <v>3472</v>
      </c>
      <c r="Q1724" s="371">
        <v>0</v>
      </c>
    </row>
    <row r="1725" spans="15:17" x14ac:dyDescent="0.2">
      <c r="O1725" s="370" t="s">
        <v>3473</v>
      </c>
      <c r="P1725" s="375" t="s">
        <v>3474</v>
      </c>
      <c r="Q1725" s="371">
        <v>0</v>
      </c>
    </row>
    <row r="1726" spans="15:17" x14ac:dyDescent="0.2">
      <c r="O1726" s="370" t="s">
        <v>3475</v>
      </c>
      <c r="P1726" s="375" t="s">
        <v>3476</v>
      </c>
      <c r="Q1726" s="371">
        <v>0</v>
      </c>
    </row>
    <row r="1727" spans="15:17" x14ac:dyDescent="0.2">
      <c r="O1727" s="370" t="s">
        <v>3477</v>
      </c>
      <c r="P1727" s="375" t="s">
        <v>3478</v>
      </c>
      <c r="Q1727" s="371">
        <v>0</v>
      </c>
    </row>
    <row r="1728" spans="15:17" x14ac:dyDescent="0.2">
      <c r="O1728" s="370" t="s">
        <v>3479</v>
      </c>
      <c r="P1728" s="375" t="s">
        <v>3480</v>
      </c>
      <c r="Q1728" s="371">
        <v>0</v>
      </c>
    </row>
    <row r="1729" spans="15:17" x14ac:dyDescent="0.2">
      <c r="O1729" s="370" t="s">
        <v>3481</v>
      </c>
      <c r="P1729" s="375" t="s">
        <v>3482</v>
      </c>
      <c r="Q1729" s="371">
        <v>0</v>
      </c>
    </row>
    <row r="1730" spans="15:17" x14ac:dyDescent="0.2">
      <c r="O1730" s="370" t="s">
        <v>3483</v>
      </c>
      <c r="P1730" s="375" t="s">
        <v>3484</v>
      </c>
      <c r="Q1730" s="371">
        <v>0</v>
      </c>
    </row>
    <row r="1731" spans="15:17" x14ac:dyDescent="0.2">
      <c r="O1731" s="370" t="s">
        <v>3485</v>
      </c>
      <c r="P1731" s="375" t="s">
        <v>3486</v>
      </c>
      <c r="Q1731" s="371">
        <v>0</v>
      </c>
    </row>
    <row r="1732" spans="15:17" x14ac:dyDescent="0.2">
      <c r="O1732" s="370" t="s">
        <v>3487</v>
      </c>
      <c r="P1732" s="375" t="s">
        <v>3488</v>
      </c>
      <c r="Q1732" s="371">
        <v>0</v>
      </c>
    </row>
    <row r="1733" spans="15:17" x14ac:dyDescent="0.2">
      <c r="O1733" s="370" t="s">
        <v>3489</v>
      </c>
      <c r="P1733" s="375" t="s">
        <v>3490</v>
      </c>
      <c r="Q1733" s="371">
        <v>0</v>
      </c>
    </row>
    <row r="1734" spans="15:17" x14ac:dyDescent="0.2">
      <c r="O1734" s="370" t="s">
        <v>3491</v>
      </c>
      <c r="P1734" s="375" t="s">
        <v>3492</v>
      </c>
      <c r="Q1734" s="371">
        <v>0</v>
      </c>
    </row>
    <row r="1735" spans="15:17" x14ac:dyDescent="0.2">
      <c r="O1735" s="370" t="s">
        <v>3493</v>
      </c>
      <c r="P1735" s="375" t="s">
        <v>3494</v>
      </c>
      <c r="Q1735" s="371">
        <v>0.42199999999999999</v>
      </c>
    </row>
    <row r="1736" spans="15:17" x14ac:dyDescent="0.2">
      <c r="O1736" s="370" t="s">
        <v>3495</v>
      </c>
      <c r="P1736" s="375" t="s">
        <v>3496</v>
      </c>
      <c r="Q1736" s="371">
        <v>0</v>
      </c>
    </row>
    <row r="1737" spans="15:17" x14ac:dyDescent="0.2">
      <c r="O1737" s="370" t="s">
        <v>3497</v>
      </c>
      <c r="P1737" s="375" t="s">
        <v>3498</v>
      </c>
      <c r="Q1737" s="371">
        <v>0.55599999999999994</v>
      </c>
    </row>
    <row r="1738" spans="15:17" x14ac:dyDescent="0.2">
      <c r="O1738" s="370" t="s">
        <v>3499</v>
      </c>
      <c r="P1738" s="375" t="s">
        <v>3500</v>
      </c>
      <c r="Q1738" s="371">
        <v>0.496</v>
      </c>
    </row>
    <row r="1739" spans="15:17" x14ac:dyDescent="0.2">
      <c r="O1739" s="370" t="s">
        <v>3501</v>
      </c>
      <c r="P1739" s="375" t="s">
        <v>3502</v>
      </c>
      <c r="Q1739" s="371">
        <v>0.54400000000000004</v>
      </c>
    </row>
    <row r="1740" spans="15:17" x14ac:dyDescent="0.2">
      <c r="O1740" s="370" t="s">
        <v>3503</v>
      </c>
      <c r="P1740" s="375" t="s">
        <v>3504</v>
      </c>
      <c r="Q1740" s="371">
        <v>0.55400000000000005</v>
      </c>
    </row>
    <row r="1741" spans="15:17" x14ac:dyDescent="0.2">
      <c r="O1741" s="370" t="s">
        <v>3505</v>
      </c>
      <c r="P1741" s="375" t="s">
        <v>3506</v>
      </c>
      <c r="Q1741" s="371">
        <v>2.3E-2</v>
      </c>
    </row>
    <row r="1742" spans="15:17" x14ac:dyDescent="0.2">
      <c r="O1742" s="370" t="s">
        <v>3507</v>
      </c>
      <c r="P1742" s="375" t="s">
        <v>3508</v>
      </c>
      <c r="Q1742" s="371">
        <v>0.66100000000000003</v>
      </c>
    </row>
    <row r="1743" spans="15:17" x14ac:dyDescent="0.2">
      <c r="O1743" s="370" t="s">
        <v>3509</v>
      </c>
      <c r="P1743" s="375" t="s">
        <v>3510</v>
      </c>
      <c r="Q1743" s="371">
        <v>0.36799999999999999</v>
      </c>
    </row>
    <row r="1744" spans="15:17" x14ac:dyDescent="0.2">
      <c r="O1744" s="370" t="s">
        <v>3511</v>
      </c>
      <c r="P1744" s="375" t="s">
        <v>3512</v>
      </c>
      <c r="Q1744" s="371">
        <v>0.35199999999999998</v>
      </c>
    </row>
    <row r="1745" spans="15:17" x14ac:dyDescent="0.2">
      <c r="O1745" s="370" t="s">
        <v>3513</v>
      </c>
      <c r="P1745" s="375" t="s">
        <v>3514</v>
      </c>
      <c r="Q1745" s="371">
        <v>0.59899999999999998</v>
      </c>
    </row>
    <row r="1746" spans="15:17" x14ac:dyDescent="0.2">
      <c r="O1746" s="370" t="s">
        <v>3515</v>
      </c>
      <c r="P1746" s="375" t="s">
        <v>3516</v>
      </c>
      <c r="Q1746" s="371">
        <v>0.377</v>
      </c>
    </row>
    <row r="1747" spans="15:17" x14ac:dyDescent="0.2">
      <c r="O1747" s="370" t="s">
        <v>3517</v>
      </c>
      <c r="P1747" s="375" t="s">
        <v>3518</v>
      </c>
      <c r="Q1747" s="371">
        <v>0.35399999999999998</v>
      </c>
    </row>
    <row r="1748" spans="15:17" x14ac:dyDescent="0.2">
      <c r="O1748" s="370" t="s">
        <v>3519</v>
      </c>
      <c r="P1748" s="375" t="s">
        <v>3520</v>
      </c>
      <c r="Q1748" s="371">
        <v>0.36000000000000004</v>
      </c>
    </row>
    <row r="1749" spans="15:17" x14ac:dyDescent="0.2">
      <c r="O1749" s="370" t="s">
        <v>3521</v>
      </c>
      <c r="P1749" s="375" t="s">
        <v>3522</v>
      </c>
      <c r="Q1749" s="371">
        <v>0</v>
      </c>
    </row>
    <row r="1750" spans="15:17" x14ac:dyDescent="0.2">
      <c r="O1750" s="370" t="s">
        <v>3523</v>
      </c>
      <c r="P1750" s="375" t="s">
        <v>3524</v>
      </c>
      <c r="Q1750" s="371">
        <v>0</v>
      </c>
    </row>
    <row r="1751" spans="15:17" x14ac:dyDescent="0.2">
      <c r="O1751" s="370" t="s">
        <v>3525</v>
      </c>
      <c r="P1751" s="375" t="s">
        <v>3526</v>
      </c>
      <c r="Q1751" s="371">
        <v>0.42899999999999999</v>
      </c>
    </row>
    <row r="1752" spans="15:17" x14ac:dyDescent="0.2">
      <c r="O1752" s="370" t="s">
        <v>3527</v>
      </c>
      <c r="P1752" s="375" t="s">
        <v>3528</v>
      </c>
      <c r="Q1752" s="371">
        <v>0.45700000000000002</v>
      </c>
    </row>
    <row r="1753" spans="15:17" x14ac:dyDescent="0.2">
      <c r="O1753" s="370" t="s">
        <v>3529</v>
      </c>
      <c r="P1753" s="375" t="s">
        <v>3530</v>
      </c>
      <c r="Q1753" s="371">
        <v>0.627</v>
      </c>
    </row>
    <row r="1754" spans="15:17" x14ac:dyDescent="0.2">
      <c r="O1754" s="370" t="s">
        <v>3531</v>
      </c>
      <c r="P1754" s="375" t="s">
        <v>3532</v>
      </c>
      <c r="Q1754" s="371">
        <v>0</v>
      </c>
    </row>
    <row r="1755" spans="15:17" x14ac:dyDescent="0.2">
      <c r="O1755" s="370" t="s">
        <v>3533</v>
      </c>
      <c r="P1755" s="375" t="s">
        <v>3534</v>
      </c>
      <c r="Q1755" s="371">
        <v>0.17399999999999999</v>
      </c>
    </row>
    <row r="1756" spans="15:17" x14ac:dyDescent="0.2">
      <c r="O1756" s="370" t="s">
        <v>3535</v>
      </c>
      <c r="P1756" s="375" t="s">
        <v>3536</v>
      </c>
      <c r="Q1756" s="371">
        <v>0.26200000000000001</v>
      </c>
    </row>
    <row r="1757" spans="15:17" x14ac:dyDescent="0.2">
      <c r="O1757" s="370" t="s">
        <v>3537</v>
      </c>
      <c r="P1757" s="375" t="s">
        <v>3538</v>
      </c>
      <c r="Q1757" s="371">
        <v>0.34799999999999998</v>
      </c>
    </row>
    <row r="1758" spans="15:17" x14ac:dyDescent="0.2">
      <c r="O1758" s="370" t="s">
        <v>3539</v>
      </c>
      <c r="P1758" s="375" t="s">
        <v>3540</v>
      </c>
      <c r="Q1758" s="371">
        <v>0.32</v>
      </c>
    </row>
    <row r="1759" spans="15:17" x14ac:dyDescent="0.2">
      <c r="O1759" s="370" t="s">
        <v>3541</v>
      </c>
      <c r="P1759" s="375" t="s">
        <v>3542</v>
      </c>
      <c r="Q1759" s="371">
        <v>0.42499999999999999</v>
      </c>
    </row>
    <row r="1760" spans="15:17" x14ac:dyDescent="0.2">
      <c r="O1760" s="370" t="s">
        <v>3543</v>
      </c>
      <c r="P1760" s="375" t="s">
        <v>3544</v>
      </c>
      <c r="Q1760" s="371">
        <v>0</v>
      </c>
    </row>
    <row r="1761" spans="15:17" x14ac:dyDescent="0.2">
      <c r="O1761" s="370" t="s">
        <v>3545</v>
      </c>
      <c r="P1761" s="375" t="s">
        <v>3546</v>
      </c>
      <c r="Q1761" s="371">
        <v>0.38600000000000001</v>
      </c>
    </row>
    <row r="1762" spans="15:17" x14ac:dyDescent="0.2">
      <c r="O1762" s="370" t="s">
        <v>3547</v>
      </c>
      <c r="P1762" s="375" t="s">
        <v>3548</v>
      </c>
      <c r="Q1762" s="371">
        <v>0.20399999999999999</v>
      </c>
    </row>
    <row r="1763" spans="15:17" x14ac:dyDescent="0.2">
      <c r="O1763" s="370" t="s">
        <v>3549</v>
      </c>
      <c r="P1763" s="375" t="s">
        <v>3550</v>
      </c>
      <c r="Q1763" s="371">
        <v>0.42199999999999999</v>
      </c>
    </row>
    <row r="1764" spans="15:17" x14ac:dyDescent="0.2">
      <c r="O1764" s="370" t="s">
        <v>3551</v>
      </c>
      <c r="P1764" s="375" t="s">
        <v>3552</v>
      </c>
      <c r="Q1764" s="371">
        <v>0.56099999999999994</v>
      </c>
    </row>
    <row r="1765" spans="15:17" x14ac:dyDescent="0.2">
      <c r="O1765" s="370" t="s">
        <v>3553</v>
      </c>
      <c r="P1765" s="375" t="s">
        <v>3554</v>
      </c>
      <c r="Q1765" s="371">
        <v>0.34499999999999997</v>
      </c>
    </row>
    <row r="1766" spans="15:17" x14ac:dyDescent="0.2">
      <c r="O1766" s="370" t="s">
        <v>3555</v>
      </c>
      <c r="P1766" s="375" t="s">
        <v>3556</v>
      </c>
      <c r="Q1766" s="371">
        <v>0.27099999999999996</v>
      </c>
    </row>
    <row r="1767" spans="15:17" x14ac:dyDescent="0.2">
      <c r="O1767" s="370" t="s">
        <v>3557</v>
      </c>
      <c r="P1767" s="375" t="s">
        <v>3558</v>
      </c>
      <c r="Q1767" s="371">
        <v>0.63300000000000001</v>
      </c>
    </row>
    <row r="1768" spans="15:17" x14ac:dyDescent="0.2">
      <c r="O1768" s="370" t="s">
        <v>3559</v>
      </c>
      <c r="P1768" s="375" t="s">
        <v>3560</v>
      </c>
      <c r="Q1768" s="371">
        <v>0.107</v>
      </c>
    </row>
    <row r="1769" spans="15:17" x14ac:dyDescent="0.2">
      <c r="O1769" s="370" t="s">
        <v>3561</v>
      </c>
      <c r="P1769" s="375" t="s">
        <v>3562</v>
      </c>
      <c r="Q1769" s="371">
        <v>0.60400000000000009</v>
      </c>
    </row>
    <row r="1770" spans="15:17" x14ac:dyDescent="0.2">
      <c r="O1770" s="370" t="s">
        <v>3563</v>
      </c>
      <c r="P1770" s="375" t="s">
        <v>3564</v>
      </c>
      <c r="Q1770" s="371">
        <v>0.441</v>
      </c>
    </row>
    <row r="1771" spans="15:17" x14ac:dyDescent="0.2">
      <c r="O1771" s="370" t="s">
        <v>3565</v>
      </c>
      <c r="P1771" s="375" t="s">
        <v>3566</v>
      </c>
      <c r="Q1771" s="371">
        <v>0.42700000000000005</v>
      </c>
    </row>
    <row r="1772" spans="15:17" x14ac:dyDescent="0.2">
      <c r="O1772" s="370" t="s">
        <v>3567</v>
      </c>
      <c r="P1772" s="375" t="s">
        <v>3568</v>
      </c>
      <c r="Q1772" s="371">
        <v>0.30599999999999999</v>
      </c>
    </row>
    <row r="1773" spans="15:17" x14ac:dyDescent="0.2">
      <c r="O1773" s="370" t="s">
        <v>3569</v>
      </c>
      <c r="P1773" s="375" t="s">
        <v>3570</v>
      </c>
      <c r="Q1773" s="371">
        <v>0</v>
      </c>
    </row>
    <row r="1774" spans="15:17" x14ac:dyDescent="0.2">
      <c r="O1774" s="370" t="s">
        <v>3571</v>
      </c>
      <c r="P1774" s="375" t="s">
        <v>3572</v>
      </c>
      <c r="Q1774" s="371">
        <v>0.39900000000000002</v>
      </c>
    </row>
    <row r="1775" spans="15:17" x14ac:dyDescent="0.2">
      <c r="O1775" s="370" t="s">
        <v>3573</v>
      </c>
      <c r="P1775" s="375" t="s">
        <v>3574</v>
      </c>
      <c r="Q1775" s="371">
        <v>0.53200000000000003</v>
      </c>
    </row>
    <row r="1776" spans="15:17" x14ac:dyDescent="0.2">
      <c r="O1776" s="370" t="s">
        <v>3575</v>
      </c>
      <c r="P1776" s="375" t="s">
        <v>3576</v>
      </c>
      <c r="Q1776" s="371">
        <v>0.48899999999999993</v>
      </c>
    </row>
    <row r="1777" spans="15:17" x14ac:dyDescent="0.2">
      <c r="O1777" s="370" t="s">
        <v>3577</v>
      </c>
      <c r="P1777" s="375" t="s">
        <v>3578</v>
      </c>
      <c r="Q1777" s="371">
        <v>0.61799999999999999</v>
      </c>
    </row>
    <row r="1778" spans="15:17" x14ac:dyDescent="0.2">
      <c r="O1778" s="370" t="s">
        <v>3579</v>
      </c>
      <c r="P1778" s="375" t="s">
        <v>3580</v>
      </c>
      <c r="Q1778" s="371">
        <v>0.38300000000000001</v>
      </c>
    </row>
    <row r="1779" spans="15:17" x14ac:dyDescent="0.2">
      <c r="O1779" s="370" t="s">
        <v>3581</v>
      </c>
      <c r="P1779" s="375" t="s">
        <v>3582</v>
      </c>
      <c r="Q1779" s="371">
        <v>0</v>
      </c>
    </row>
    <row r="1780" spans="15:17" x14ac:dyDescent="0.2">
      <c r="O1780" s="370" t="s">
        <v>3583</v>
      </c>
      <c r="P1780" s="375" t="s">
        <v>3584</v>
      </c>
      <c r="Q1780" s="371">
        <v>0</v>
      </c>
    </row>
    <row r="1781" spans="15:17" x14ac:dyDescent="0.2">
      <c r="O1781" s="370" t="s">
        <v>3585</v>
      </c>
      <c r="P1781" s="375" t="s">
        <v>3586</v>
      </c>
      <c r="Q1781" s="371">
        <v>0.59399999999999997</v>
      </c>
    </row>
    <row r="1782" spans="15:17" x14ac:dyDescent="0.2">
      <c r="O1782" s="370" t="s">
        <v>3587</v>
      </c>
      <c r="P1782" s="375" t="s">
        <v>3588</v>
      </c>
      <c r="Q1782" s="371">
        <v>0.433</v>
      </c>
    </row>
    <row r="1783" spans="15:17" x14ac:dyDescent="0.2">
      <c r="O1783" s="370" t="s">
        <v>3589</v>
      </c>
      <c r="P1783" s="375" t="s">
        <v>3590</v>
      </c>
      <c r="Q1783" s="371">
        <v>3.0000000000000001E-3</v>
      </c>
    </row>
    <row r="1784" spans="15:17" x14ac:dyDescent="0.2">
      <c r="O1784" s="370" t="s">
        <v>3591</v>
      </c>
      <c r="P1784" s="375" t="s">
        <v>3592</v>
      </c>
      <c r="Q1784" s="371">
        <v>0.36299999999999999</v>
      </c>
    </row>
    <row r="1785" spans="15:17" x14ac:dyDescent="0.2">
      <c r="O1785" s="370" t="s">
        <v>3593</v>
      </c>
      <c r="P1785" s="375" t="s">
        <v>3594</v>
      </c>
      <c r="Q1785" s="371">
        <v>0</v>
      </c>
    </row>
    <row r="1786" spans="15:17" x14ac:dyDescent="0.2">
      <c r="O1786" s="370" t="s">
        <v>3595</v>
      </c>
      <c r="P1786" s="375" t="s">
        <v>3596</v>
      </c>
      <c r="Q1786" s="371">
        <v>0.124</v>
      </c>
    </row>
    <row r="1787" spans="15:17" x14ac:dyDescent="0.2">
      <c r="O1787" s="370" t="s">
        <v>3597</v>
      </c>
      <c r="P1787" s="375" t="s">
        <v>3598</v>
      </c>
      <c r="Q1787" s="371">
        <v>0</v>
      </c>
    </row>
    <row r="1788" spans="15:17" x14ac:dyDescent="0.2">
      <c r="O1788" s="370" t="s">
        <v>3599</v>
      </c>
      <c r="P1788" s="375" t="s">
        <v>3600</v>
      </c>
      <c r="Q1788" s="371">
        <v>0.43</v>
      </c>
    </row>
    <row r="1789" spans="15:17" x14ac:dyDescent="0.2">
      <c r="O1789" s="370" t="s">
        <v>3601</v>
      </c>
      <c r="P1789" s="375" t="s">
        <v>3602</v>
      </c>
      <c r="Q1789" s="371">
        <v>0.51200000000000001</v>
      </c>
    </row>
    <row r="1790" spans="15:17" x14ac:dyDescent="0.2">
      <c r="O1790" s="370" t="s">
        <v>3603</v>
      </c>
      <c r="P1790" s="375" t="s">
        <v>3604</v>
      </c>
      <c r="Q1790" s="371">
        <v>0.46400000000000002</v>
      </c>
    </row>
    <row r="1791" spans="15:17" x14ac:dyDescent="0.2">
      <c r="O1791" s="370" t="s">
        <v>3605</v>
      </c>
      <c r="P1791" s="375" t="s">
        <v>3606</v>
      </c>
      <c r="Q1791" s="371">
        <v>0.51200000000000001</v>
      </c>
    </row>
    <row r="1792" spans="15:17" x14ac:dyDescent="0.2">
      <c r="O1792" s="370" t="s">
        <v>3607</v>
      </c>
      <c r="P1792" s="375" t="s">
        <v>3608</v>
      </c>
      <c r="Q1792" s="371">
        <v>0.45500000000000002</v>
      </c>
    </row>
    <row r="1793" spans="15:17" x14ac:dyDescent="0.2">
      <c r="O1793" s="370" t="s">
        <v>3609</v>
      </c>
      <c r="P1793" s="375" t="s">
        <v>3610</v>
      </c>
      <c r="Q1793" s="371">
        <v>0</v>
      </c>
    </row>
    <row r="1794" spans="15:17" x14ac:dyDescent="0.2">
      <c r="O1794" s="370" t="s">
        <v>3611</v>
      </c>
      <c r="P1794" s="375" t="s">
        <v>3612</v>
      </c>
      <c r="Q1794" s="371">
        <v>0.43</v>
      </c>
    </row>
    <row r="1795" spans="15:17" x14ac:dyDescent="0.2">
      <c r="O1795" s="370" t="s">
        <v>3613</v>
      </c>
      <c r="P1795" s="375" t="s">
        <v>3614</v>
      </c>
      <c r="Q1795" s="371">
        <v>0</v>
      </c>
    </row>
    <row r="1796" spans="15:17" x14ac:dyDescent="0.2">
      <c r="O1796" s="370" t="s">
        <v>3615</v>
      </c>
      <c r="P1796" s="375" t="s">
        <v>3616</v>
      </c>
      <c r="Q1796" s="371">
        <v>0.621</v>
      </c>
    </row>
    <row r="1797" spans="15:17" x14ac:dyDescent="0.2">
      <c r="O1797" s="370" t="s">
        <v>3617</v>
      </c>
      <c r="P1797" s="375" t="s">
        <v>3618</v>
      </c>
      <c r="Q1797" s="371">
        <v>0.24600000000000002</v>
      </c>
    </row>
    <row r="1798" spans="15:17" x14ac:dyDescent="0.2">
      <c r="O1798" s="370" t="s">
        <v>3619</v>
      </c>
      <c r="P1798" s="375" t="s">
        <v>3620</v>
      </c>
      <c r="Q1798" s="371">
        <v>0.56499999999999995</v>
      </c>
    </row>
    <row r="1799" spans="15:17" x14ac:dyDescent="0.2">
      <c r="O1799" s="370" t="s">
        <v>3621</v>
      </c>
      <c r="P1799" s="375" t="s">
        <v>3622</v>
      </c>
      <c r="Q1799" s="371">
        <v>0.26300000000000001</v>
      </c>
    </row>
    <row r="1800" spans="15:17" x14ac:dyDescent="0.2">
      <c r="O1800" s="370" t="s">
        <v>3623</v>
      </c>
      <c r="P1800" s="375" t="s">
        <v>3624</v>
      </c>
      <c r="Q1800" s="371">
        <v>0.57899999999999996</v>
      </c>
    </row>
    <row r="1801" spans="15:17" x14ac:dyDescent="0.2">
      <c r="O1801" s="370" t="s">
        <v>3625</v>
      </c>
      <c r="P1801" s="375" t="s">
        <v>3626</v>
      </c>
      <c r="Q1801" s="371">
        <v>0.66200000000000003</v>
      </c>
    </row>
    <row r="1802" spans="15:17" x14ac:dyDescent="0.2">
      <c r="O1802" s="370" t="s">
        <v>3627</v>
      </c>
      <c r="P1802" s="375" t="s">
        <v>3628</v>
      </c>
      <c r="Q1802" s="371">
        <v>0.58299999999999996</v>
      </c>
    </row>
    <row r="1803" spans="15:17" x14ac:dyDescent="0.2">
      <c r="O1803" s="370" t="s">
        <v>3629</v>
      </c>
      <c r="P1803" s="375" t="s">
        <v>3630</v>
      </c>
      <c r="Q1803" s="371">
        <v>0.55400000000000005</v>
      </c>
    </row>
    <row r="1804" spans="15:17" x14ac:dyDescent="0.2">
      <c r="O1804" s="370" t="s">
        <v>3631</v>
      </c>
      <c r="P1804" s="375" t="s">
        <v>3632</v>
      </c>
      <c r="Q1804" s="371">
        <v>0.60299999999999998</v>
      </c>
    </row>
    <row r="1805" spans="15:17" x14ac:dyDescent="0.2">
      <c r="O1805" s="370" t="s">
        <v>3633</v>
      </c>
      <c r="P1805" s="375" t="s">
        <v>3634</v>
      </c>
      <c r="Q1805" s="371">
        <v>0.58100000000000007</v>
      </c>
    </row>
    <row r="1806" spans="15:17" x14ac:dyDescent="0.2">
      <c r="O1806" s="370" t="s">
        <v>3635</v>
      </c>
      <c r="P1806" s="375" t="s">
        <v>3636</v>
      </c>
      <c r="Q1806" s="371">
        <v>0.40099999999999997</v>
      </c>
    </row>
    <row r="1807" spans="15:17" x14ac:dyDescent="0.2">
      <c r="O1807" s="370" t="s">
        <v>3637</v>
      </c>
      <c r="P1807" s="375" t="s">
        <v>3638</v>
      </c>
      <c r="Q1807" s="371">
        <v>0.40600000000000003</v>
      </c>
    </row>
    <row r="1808" spans="15:17" x14ac:dyDescent="0.2">
      <c r="O1808" s="370" t="s">
        <v>3639</v>
      </c>
      <c r="P1808" s="375" t="s">
        <v>3640</v>
      </c>
      <c r="Q1808" s="371">
        <v>0.38800000000000001</v>
      </c>
    </row>
    <row r="1809" spans="15:17" x14ac:dyDescent="0.2">
      <c r="O1809" s="370" t="s">
        <v>3641</v>
      </c>
      <c r="P1809" s="375" t="s">
        <v>3642</v>
      </c>
      <c r="Q1809" s="371">
        <v>0</v>
      </c>
    </row>
    <row r="1810" spans="15:17" x14ac:dyDescent="0.2">
      <c r="O1810" s="370" t="s">
        <v>3643</v>
      </c>
      <c r="P1810" s="375" t="s">
        <v>3644</v>
      </c>
      <c r="Q1810" s="371">
        <v>0.377</v>
      </c>
    </row>
    <row r="1811" spans="15:17" x14ac:dyDescent="0.2">
      <c r="O1811" s="370" t="s">
        <v>3645</v>
      </c>
      <c r="P1811" s="375" t="s">
        <v>3646</v>
      </c>
      <c r="Q1811" s="371">
        <v>0.627</v>
      </c>
    </row>
    <row r="1812" spans="15:17" x14ac:dyDescent="0.2">
      <c r="O1812" s="370" t="s">
        <v>3647</v>
      </c>
      <c r="P1812" s="375" t="s">
        <v>3648</v>
      </c>
      <c r="Q1812" s="371">
        <v>0.46799999999999997</v>
      </c>
    </row>
    <row r="1813" spans="15:17" x14ac:dyDescent="0.2">
      <c r="O1813" s="370" t="s">
        <v>3649</v>
      </c>
      <c r="P1813" s="375" t="s">
        <v>3650</v>
      </c>
      <c r="Q1813" s="371">
        <v>0.47600000000000003</v>
      </c>
    </row>
    <row r="1814" spans="15:17" x14ac:dyDescent="0.2">
      <c r="O1814" s="370" t="s">
        <v>3651</v>
      </c>
      <c r="P1814" s="375" t="s">
        <v>3652</v>
      </c>
      <c r="Q1814" s="371">
        <v>0.41</v>
      </c>
    </row>
    <row r="1815" spans="15:17" x14ac:dyDescent="0.2">
      <c r="O1815" s="370" t="s">
        <v>3653</v>
      </c>
      <c r="P1815" s="375" t="s">
        <v>3654</v>
      </c>
      <c r="Q1815" s="371">
        <v>0.42499999999999999</v>
      </c>
    </row>
    <row r="1816" spans="15:17" x14ac:dyDescent="0.2">
      <c r="O1816" s="370" t="s">
        <v>3655</v>
      </c>
      <c r="P1816" s="375" t="s">
        <v>3656</v>
      </c>
      <c r="Q1816" s="371">
        <v>0.623</v>
      </c>
    </row>
    <row r="1817" spans="15:17" x14ac:dyDescent="0.2">
      <c r="O1817" s="370" t="s">
        <v>3657</v>
      </c>
      <c r="P1817" s="375" t="s">
        <v>3658</v>
      </c>
      <c r="Q1817" s="371">
        <v>0</v>
      </c>
    </row>
    <row r="1818" spans="15:17" x14ac:dyDescent="0.2">
      <c r="O1818" s="370" t="s">
        <v>3659</v>
      </c>
      <c r="P1818" s="375" t="s">
        <v>3660</v>
      </c>
      <c r="Q1818" s="371">
        <v>0.3</v>
      </c>
    </row>
    <row r="1819" spans="15:17" x14ac:dyDescent="0.2">
      <c r="O1819" s="370" t="s">
        <v>3661</v>
      </c>
      <c r="P1819" s="375" t="s">
        <v>3662</v>
      </c>
      <c r="Q1819" s="371">
        <v>0</v>
      </c>
    </row>
    <row r="1820" spans="15:17" x14ac:dyDescent="0.2">
      <c r="O1820" s="370" t="s">
        <v>3663</v>
      </c>
      <c r="P1820" s="375" t="s">
        <v>3664</v>
      </c>
      <c r="Q1820" s="371">
        <v>0.52899999999999991</v>
      </c>
    </row>
    <row r="1821" spans="15:17" x14ac:dyDescent="0.2">
      <c r="O1821" s="370" t="s">
        <v>3665</v>
      </c>
      <c r="P1821" s="375" t="s">
        <v>3666</v>
      </c>
      <c r="Q1821" s="371">
        <v>0.433</v>
      </c>
    </row>
    <row r="1822" spans="15:17" x14ac:dyDescent="0.2">
      <c r="O1822" s="370" t="s">
        <v>3667</v>
      </c>
      <c r="P1822" s="375" t="s">
        <v>3668</v>
      </c>
      <c r="Q1822" s="371">
        <v>0</v>
      </c>
    </row>
    <row r="1823" spans="15:17" x14ac:dyDescent="0.2">
      <c r="O1823" s="370" t="s">
        <v>3669</v>
      </c>
      <c r="P1823" s="375" t="s">
        <v>3670</v>
      </c>
      <c r="Q1823" s="371">
        <v>0.63200000000000001</v>
      </c>
    </row>
    <row r="1824" spans="15:17" x14ac:dyDescent="0.2">
      <c r="O1824" s="370" t="s">
        <v>3671</v>
      </c>
      <c r="P1824" s="375" t="s">
        <v>3672</v>
      </c>
      <c r="Q1824" s="371">
        <v>4.0000000000000001E-3</v>
      </c>
    </row>
    <row r="1825" spans="15:17" x14ac:dyDescent="0.2">
      <c r="O1825" s="370" t="s">
        <v>3673</v>
      </c>
      <c r="P1825" s="375" t="s">
        <v>3674</v>
      </c>
      <c r="Q1825" s="371">
        <v>0.71199999999999997</v>
      </c>
    </row>
    <row r="1826" spans="15:17" x14ac:dyDescent="0.2">
      <c r="O1826" s="370" t="s">
        <v>3675</v>
      </c>
      <c r="P1826" s="375" t="s">
        <v>3676</v>
      </c>
      <c r="Q1826" s="371">
        <v>9.8999999999999991E-2</v>
      </c>
    </row>
    <row r="1827" spans="15:17" x14ac:dyDescent="0.2">
      <c r="O1827" s="370" t="s">
        <v>3677</v>
      </c>
      <c r="P1827" s="375" t="s">
        <v>3678</v>
      </c>
      <c r="Q1827" s="371">
        <v>0.26600000000000001</v>
      </c>
    </row>
    <row r="1828" spans="15:17" x14ac:dyDescent="0.2">
      <c r="O1828" s="370" t="s">
        <v>3679</v>
      </c>
      <c r="P1828" s="375" t="s">
        <v>3680</v>
      </c>
      <c r="Q1828" s="371">
        <v>0.34499999999999997</v>
      </c>
    </row>
    <row r="1829" spans="15:17" x14ac:dyDescent="0.2">
      <c r="O1829" s="370" t="s">
        <v>3681</v>
      </c>
      <c r="P1829" s="375" t="s">
        <v>3682</v>
      </c>
      <c r="Q1829" s="371">
        <v>0</v>
      </c>
    </row>
    <row r="1830" spans="15:17" x14ac:dyDescent="0.2">
      <c r="O1830" s="370" t="s">
        <v>3683</v>
      </c>
      <c r="P1830" s="375" t="s">
        <v>3684</v>
      </c>
      <c r="Q1830" s="371">
        <v>0.36099999999999999</v>
      </c>
    </row>
    <row r="1831" spans="15:17" x14ac:dyDescent="0.2">
      <c r="O1831" s="370" t="s">
        <v>3685</v>
      </c>
      <c r="P1831" s="375" t="s">
        <v>3686</v>
      </c>
      <c r="Q1831" s="371">
        <v>0.47499999999999998</v>
      </c>
    </row>
    <row r="1832" spans="15:17" x14ac:dyDescent="0.2">
      <c r="O1832" s="370" t="s">
        <v>3687</v>
      </c>
      <c r="P1832" s="375" t="s">
        <v>3688</v>
      </c>
      <c r="Q1832" s="371">
        <v>0.47300000000000003</v>
      </c>
    </row>
    <row r="1833" spans="15:17" x14ac:dyDescent="0.2">
      <c r="O1833" s="370" t="s">
        <v>3689</v>
      </c>
      <c r="P1833" s="375" t="s">
        <v>3690</v>
      </c>
      <c r="Q1833" s="371">
        <v>0</v>
      </c>
    </row>
    <row r="1834" spans="15:17" x14ac:dyDescent="0.2">
      <c r="O1834" s="370" t="s">
        <v>3691</v>
      </c>
      <c r="P1834" s="375" t="s">
        <v>3692</v>
      </c>
      <c r="Q1834" s="371">
        <v>0.38800000000000001</v>
      </c>
    </row>
    <row r="1835" spans="15:17" x14ac:dyDescent="0.2">
      <c r="O1835" s="370" t="s">
        <v>3693</v>
      </c>
      <c r="P1835" s="375" t="s">
        <v>3694</v>
      </c>
      <c r="Q1835" s="371">
        <v>0.443</v>
      </c>
    </row>
    <row r="1836" spans="15:17" x14ac:dyDescent="0.2">
      <c r="O1836" s="370" t="s">
        <v>3695</v>
      </c>
      <c r="P1836" s="375" t="s">
        <v>3696</v>
      </c>
      <c r="Q1836" s="371">
        <v>0</v>
      </c>
    </row>
    <row r="1837" spans="15:17" x14ac:dyDescent="0.2">
      <c r="O1837" s="370" t="s">
        <v>3697</v>
      </c>
      <c r="P1837" s="375" t="s">
        <v>3698</v>
      </c>
      <c r="Q1837" s="371">
        <v>0</v>
      </c>
    </row>
    <row r="1838" spans="15:17" x14ac:dyDescent="0.2">
      <c r="O1838" s="370" t="s">
        <v>3699</v>
      </c>
      <c r="P1838" s="375" t="s">
        <v>3700</v>
      </c>
      <c r="Q1838" s="371">
        <v>0</v>
      </c>
    </row>
    <row r="1839" spans="15:17" x14ac:dyDescent="0.2">
      <c r="O1839" s="370" t="s">
        <v>3701</v>
      </c>
      <c r="P1839" s="375" t="s">
        <v>3702</v>
      </c>
      <c r="Q1839" s="371">
        <v>0.57399999999999995</v>
      </c>
    </row>
    <row r="1840" spans="15:17" x14ac:dyDescent="0.2">
      <c r="O1840" s="370" t="s">
        <v>3703</v>
      </c>
      <c r="P1840" s="375" t="s">
        <v>3704</v>
      </c>
      <c r="Q1840" s="371">
        <v>0</v>
      </c>
    </row>
    <row r="1841" spans="15:17" x14ac:dyDescent="0.2">
      <c r="O1841" s="370" t="s">
        <v>3705</v>
      </c>
      <c r="P1841" s="375" t="s">
        <v>3706</v>
      </c>
      <c r="Q1841" s="371">
        <v>0.46200000000000002</v>
      </c>
    </row>
    <row r="1842" spans="15:17" x14ac:dyDescent="0.2">
      <c r="O1842" s="370" t="s">
        <v>3707</v>
      </c>
      <c r="P1842" s="375" t="s">
        <v>3708</v>
      </c>
      <c r="Q1842" s="371">
        <v>0.63800000000000001</v>
      </c>
    </row>
    <row r="1843" spans="15:17" x14ac:dyDescent="0.2">
      <c r="O1843" s="370" t="s">
        <v>3709</v>
      </c>
      <c r="P1843" s="375" t="s">
        <v>3710</v>
      </c>
      <c r="Q1843" s="371">
        <v>0.47600000000000003</v>
      </c>
    </row>
    <row r="1844" spans="15:17" x14ac:dyDescent="0.2">
      <c r="O1844" s="370" t="s">
        <v>3711</v>
      </c>
      <c r="P1844" s="375" t="s">
        <v>3712</v>
      </c>
      <c r="Q1844" s="371">
        <v>0</v>
      </c>
    </row>
    <row r="1845" spans="15:17" x14ac:dyDescent="0.2">
      <c r="O1845" s="370" t="s">
        <v>3713</v>
      </c>
      <c r="P1845" s="375" t="s">
        <v>3714</v>
      </c>
      <c r="Q1845" s="371">
        <v>0</v>
      </c>
    </row>
    <row r="1846" spans="15:17" x14ac:dyDescent="0.2">
      <c r="O1846" s="370" t="s">
        <v>3715</v>
      </c>
      <c r="P1846" s="375" t="s">
        <v>3716</v>
      </c>
      <c r="Q1846" s="371">
        <v>0.16699999999999998</v>
      </c>
    </row>
    <row r="1847" spans="15:17" x14ac:dyDescent="0.2">
      <c r="O1847" s="370" t="s">
        <v>3717</v>
      </c>
      <c r="P1847" s="375" t="s">
        <v>3718</v>
      </c>
      <c r="Q1847" s="371">
        <v>0.21299999999999999</v>
      </c>
    </row>
    <row r="1848" spans="15:17" x14ac:dyDescent="0.2">
      <c r="O1848" s="370" t="s">
        <v>3719</v>
      </c>
      <c r="P1848" s="375" t="s">
        <v>3720</v>
      </c>
      <c r="Q1848" s="371">
        <v>0.30499999999999999</v>
      </c>
    </row>
    <row r="1849" spans="15:17" x14ac:dyDescent="0.2">
      <c r="O1849" s="370" t="s">
        <v>3721</v>
      </c>
      <c r="P1849" s="375" t="s">
        <v>3722</v>
      </c>
      <c r="Q1849" s="371">
        <v>0.39700000000000002</v>
      </c>
    </row>
    <row r="1850" spans="15:17" x14ac:dyDescent="0.2">
      <c r="O1850" s="370" t="s">
        <v>3723</v>
      </c>
      <c r="P1850" s="375" t="s">
        <v>3724</v>
      </c>
      <c r="Q1850" s="371">
        <v>0.45700000000000002</v>
      </c>
    </row>
    <row r="1851" spans="15:17" x14ac:dyDescent="0.2">
      <c r="O1851" s="370" t="s">
        <v>3725</v>
      </c>
      <c r="P1851" s="375" t="s">
        <v>3726</v>
      </c>
      <c r="Q1851" s="371">
        <v>0.57399999999999995</v>
      </c>
    </row>
    <row r="1852" spans="15:17" x14ac:dyDescent="0.2">
      <c r="O1852" s="370" t="s">
        <v>3727</v>
      </c>
      <c r="P1852" s="375" t="s">
        <v>3728</v>
      </c>
      <c r="Q1852" s="371">
        <v>0.53900000000000003</v>
      </c>
    </row>
    <row r="1853" spans="15:17" x14ac:dyDescent="0.2">
      <c r="O1853" s="370" t="s">
        <v>3729</v>
      </c>
      <c r="P1853" s="375" t="s">
        <v>3730</v>
      </c>
      <c r="Q1853" s="371">
        <v>0</v>
      </c>
    </row>
    <row r="1854" spans="15:17" x14ac:dyDescent="0.2">
      <c r="O1854" s="370" t="s">
        <v>3731</v>
      </c>
      <c r="P1854" s="375" t="s">
        <v>3732</v>
      </c>
      <c r="Q1854" s="371">
        <v>0.59799999999999998</v>
      </c>
    </row>
    <row r="1855" spans="15:17" x14ac:dyDescent="0.2">
      <c r="O1855" s="370" t="s">
        <v>3733</v>
      </c>
      <c r="P1855" s="375" t="s">
        <v>3734</v>
      </c>
      <c r="Q1855" s="371">
        <v>0.48899999999999993</v>
      </c>
    </row>
    <row r="1856" spans="15:17" x14ac:dyDescent="0.2">
      <c r="O1856" s="370" t="s">
        <v>3735</v>
      </c>
      <c r="P1856" s="375" t="s">
        <v>3736</v>
      </c>
      <c r="Q1856" s="371">
        <v>0.42199999999999999</v>
      </c>
    </row>
    <row r="1857" spans="15:17" x14ac:dyDescent="0.2">
      <c r="O1857" s="370" t="s">
        <v>3737</v>
      </c>
      <c r="P1857" s="375" t="s">
        <v>3738</v>
      </c>
      <c r="Q1857" s="371">
        <v>0.02</v>
      </c>
    </row>
    <row r="1858" spans="15:17" x14ac:dyDescent="0.2">
      <c r="O1858" s="370" t="s">
        <v>3739</v>
      </c>
      <c r="P1858" s="375" t="s">
        <v>3740</v>
      </c>
      <c r="Q1858" s="371">
        <v>8.8999999999999996E-2</v>
      </c>
    </row>
    <row r="1859" spans="15:17" x14ac:dyDescent="0.2">
      <c r="O1859" s="370" t="s">
        <v>3741</v>
      </c>
      <c r="P1859" s="375" t="s">
        <v>3742</v>
      </c>
      <c r="Q1859" s="371">
        <v>0.28899999999999998</v>
      </c>
    </row>
    <row r="1860" spans="15:17" x14ac:dyDescent="0.2">
      <c r="O1860" s="370" t="s">
        <v>3743</v>
      </c>
      <c r="P1860" s="375" t="s">
        <v>3744</v>
      </c>
      <c r="Q1860" s="371">
        <v>0.222</v>
      </c>
    </row>
    <row r="1861" spans="15:17" x14ac:dyDescent="0.2">
      <c r="O1861" s="370" t="s">
        <v>3745</v>
      </c>
      <c r="P1861" s="375" t="s">
        <v>3746</v>
      </c>
      <c r="Q1861" s="371">
        <v>0.57899999999999996</v>
      </c>
    </row>
    <row r="1862" spans="15:17" x14ac:dyDescent="0.2">
      <c r="O1862" s="370" t="s">
        <v>3747</v>
      </c>
      <c r="P1862" s="375" t="s">
        <v>3748</v>
      </c>
      <c r="Q1862" s="371">
        <v>0</v>
      </c>
    </row>
    <row r="1863" spans="15:17" x14ac:dyDescent="0.2">
      <c r="O1863" s="370" t="s">
        <v>3749</v>
      </c>
      <c r="P1863" s="375" t="s">
        <v>3750</v>
      </c>
      <c r="Q1863" s="371">
        <v>0.42799999999999999</v>
      </c>
    </row>
    <row r="1864" spans="15:17" x14ac:dyDescent="0.2">
      <c r="O1864" s="370" t="s">
        <v>3751</v>
      </c>
      <c r="P1864" s="375" t="s">
        <v>3752</v>
      </c>
      <c r="Q1864" s="371">
        <v>0.23100000000000001</v>
      </c>
    </row>
    <row r="1865" spans="15:17" x14ac:dyDescent="0.2">
      <c r="O1865" s="370" t="s">
        <v>3753</v>
      </c>
      <c r="P1865" s="375" t="s">
        <v>3754</v>
      </c>
      <c r="Q1865" s="371">
        <v>0</v>
      </c>
    </row>
    <row r="1866" spans="15:17" x14ac:dyDescent="0.2">
      <c r="O1866" s="370" t="s">
        <v>3755</v>
      </c>
      <c r="P1866" s="375" t="s">
        <v>3756</v>
      </c>
      <c r="Q1866" s="371">
        <v>0.30399999999999999</v>
      </c>
    </row>
    <row r="1867" spans="15:17" x14ac:dyDescent="0.2">
      <c r="O1867" s="370" t="s">
        <v>3757</v>
      </c>
      <c r="P1867" s="375" t="s">
        <v>3758</v>
      </c>
      <c r="Q1867" s="371">
        <v>0.29500000000000004</v>
      </c>
    </row>
    <row r="1868" spans="15:17" x14ac:dyDescent="0.2">
      <c r="O1868" s="370" t="s">
        <v>3759</v>
      </c>
      <c r="P1868" s="375" t="s">
        <v>3760</v>
      </c>
      <c r="Q1868" s="371">
        <v>0.43</v>
      </c>
    </row>
    <row r="1869" spans="15:17" x14ac:dyDescent="0.2">
      <c r="O1869" s="370" t="s">
        <v>3761</v>
      </c>
      <c r="P1869" s="375" t="s">
        <v>3762</v>
      </c>
      <c r="Q1869" s="371">
        <v>0.42199999999999999</v>
      </c>
    </row>
    <row r="1870" spans="15:17" x14ac:dyDescent="0.2">
      <c r="O1870" s="370" t="s">
        <v>3763</v>
      </c>
      <c r="P1870" s="375" t="s">
        <v>3764</v>
      </c>
      <c r="Q1870" s="371">
        <v>0</v>
      </c>
    </row>
    <row r="1871" spans="15:17" x14ac:dyDescent="0.2">
      <c r="O1871" s="370" t="s">
        <v>3765</v>
      </c>
      <c r="P1871" s="375" t="s">
        <v>3766</v>
      </c>
      <c r="Q1871" s="371">
        <v>0.625</v>
      </c>
    </row>
    <row r="1872" spans="15:17" x14ac:dyDescent="0.2">
      <c r="O1872" s="370" t="s">
        <v>3767</v>
      </c>
      <c r="P1872" s="375" t="s">
        <v>3768</v>
      </c>
      <c r="Q1872" s="371">
        <v>0.61599999999999999</v>
      </c>
    </row>
    <row r="1873" spans="15:17" x14ac:dyDescent="0.2">
      <c r="O1873" s="370" t="s">
        <v>3769</v>
      </c>
      <c r="P1873" s="375" t="s">
        <v>3770</v>
      </c>
      <c r="Q1873" s="371">
        <v>0.129</v>
      </c>
    </row>
    <row r="1874" spans="15:17" x14ac:dyDescent="0.2">
      <c r="O1874" s="370" t="s">
        <v>3771</v>
      </c>
      <c r="P1874" s="375" t="s">
        <v>3772</v>
      </c>
      <c r="Q1874" s="371">
        <v>0.14799999999999999</v>
      </c>
    </row>
    <row r="1875" spans="15:17" x14ac:dyDescent="0.2">
      <c r="O1875" s="370" t="s">
        <v>3773</v>
      </c>
      <c r="P1875" s="375" t="s">
        <v>3774</v>
      </c>
      <c r="Q1875" s="371">
        <v>9.8000000000000004E-2</v>
      </c>
    </row>
    <row r="1876" spans="15:17" x14ac:dyDescent="0.2">
      <c r="O1876" s="370" t="s">
        <v>3775</v>
      </c>
      <c r="P1876" s="375" t="s">
        <v>3776</v>
      </c>
      <c r="Q1876" s="371">
        <v>0.24099999999999999</v>
      </c>
    </row>
    <row r="1877" spans="15:17" x14ac:dyDescent="0.2">
      <c r="O1877" s="370" t="s">
        <v>3777</v>
      </c>
      <c r="P1877" s="375" t="s">
        <v>3778</v>
      </c>
      <c r="Q1877" s="371">
        <v>9.4E-2</v>
      </c>
    </row>
    <row r="1878" spans="15:17" x14ac:dyDescent="0.2">
      <c r="O1878" s="370" t="s">
        <v>3779</v>
      </c>
      <c r="P1878" s="375" t="s">
        <v>3780</v>
      </c>
      <c r="Q1878" s="371">
        <v>0.5109999999999999</v>
      </c>
    </row>
    <row r="1879" spans="15:17" x14ac:dyDescent="0.2">
      <c r="O1879" s="370" t="s">
        <v>3781</v>
      </c>
      <c r="P1879" s="375" t="s">
        <v>3782</v>
      </c>
      <c r="Q1879" s="371">
        <v>0</v>
      </c>
    </row>
    <row r="1880" spans="15:17" x14ac:dyDescent="0.2">
      <c r="O1880" s="370" t="s">
        <v>3783</v>
      </c>
      <c r="P1880" s="375" t="s">
        <v>3784</v>
      </c>
      <c r="Q1880" s="371">
        <v>0.58799999999999997</v>
      </c>
    </row>
    <row r="1881" spans="15:17" x14ac:dyDescent="0.2">
      <c r="O1881" s="370" t="s">
        <v>3785</v>
      </c>
      <c r="P1881" s="375" t="s">
        <v>3786</v>
      </c>
      <c r="Q1881" s="371">
        <v>0.30599999999999999</v>
      </c>
    </row>
    <row r="1882" spans="15:17" x14ac:dyDescent="0.2">
      <c r="O1882" s="370" t="s">
        <v>3787</v>
      </c>
      <c r="P1882" s="375" t="s">
        <v>3788</v>
      </c>
      <c r="Q1882" s="371">
        <v>0.46599999999999997</v>
      </c>
    </row>
    <row r="1883" spans="15:17" x14ac:dyDescent="0.2">
      <c r="O1883" s="370" t="s">
        <v>3789</v>
      </c>
      <c r="P1883" s="375" t="s">
        <v>3790</v>
      </c>
      <c r="Q1883" s="371">
        <v>0.25</v>
      </c>
    </row>
    <row r="1884" spans="15:17" x14ac:dyDescent="0.2">
      <c r="O1884" s="370" t="s">
        <v>3791</v>
      </c>
      <c r="P1884" s="375" t="s">
        <v>3792</v>
      </c>
      <c r="Q1884" s="371">
        <v>0.47100000000000009</v>
      </c>
    </row>
    <row r="1885" spans="15:17" x14ac:dyDescent="0.2">
      <c r="O1885" s="370" t="s">
        <v>3793</v>
      </c>
      <c r="P1885" s="375" t="s">
        <v>3794</v>
      </c>
      <c r="Q1885" s="371">
        <v>0.42700000000000005</v>
      </c>
    </row>
    <row r="1886" spans="15:17" x14ac:dyDescent="0.2">
      <c r="O1886" s="370" t="s">
        <v>3795</v>
      </c>
      <c r="P1886" s="375" t="s">
        <v>3796</v>
      </c>
      <c r="Q1886" s="371">
        <v>0.44499999999999995</v>
      </c>
    </row>
    <row r="1887" spans="15:17" x14ac:dyDescent="0.2">
      <c r="O1887" s="370" t="s">
        <v>3797</v>
      </c>
      <c r="P1887" s="375" t="s">
        <v>3798</v>
      </c>
      <c r="Q1887" s="371">
        <v>0.41899999999999998</v>
      </c>
    </row>
    <row r="1888" spans="15:17" x14ac:dyDescent="0.2">
      <c r="O1888" s="370" t="s">
        <v>3799</v>
      </c>
      <c r="P1888" s="375" t="s">
        <v>3800</v>
      </c>
      <c r="Q1888" s="371">
        <v>0.44700000000000001</v>
      </c>
    </row>
    <row r="1889" spans="15:17" x14ac:dyDescent="0.2">
      <c r="O1889" s="370" t="s">
        <v>3801</v>
      </c>
      <c r="P1889" s="375" t="s">
        <v>3802</v>
      </c>
      <c r="Q1889" s="371">
        <v>0</v>
      </c>
    </row>
    <row r="1890" spans="15:17" x14ac:dyDescent="0.2">
      <c r="O1890" s="370" t="s">
        <v>3803</v>
      </c>
      <c r="P1890" s="375" t="s">
        <v>3804</v>
      </c>
      <c r="Q1890" s="371">
        <v>0</v>
      </c>
    </row>
    <row r="1891" spans="15:17" x14ac:dyDescent="0.2">
      <c r="O1891" s="370" t="s">
        <v>3805</v>
      </c>
      <c r="P1891" s="375" t="s">
        <v>3806</v>
      </c>
      <c r="Q1891" s="371">
        <v>0.377</v>
      </c>
    </row>
    <row r="1892" spans="15:17" x14ac:dyDescent="0.2">
      <c r="O1892" s="370" t="s">
        <v>3807</v>
      </c>
      <c r="P1892" s="375" t="s">
        <v>3808</v>
      </c>
      <c r="Q1892" s="371">
        <v>0</v>
      </c>
    </row>
    <row r="1893" spans="15:17" x14ac:dyDescent="0.2">
      <c r="O1893" s="370" t="s">
        <v>3809</v>
      </c>
      <c r="P1893" s="375" t="s">
        <v>3810</v>
      </c>
      <c r="Q1893" s="371">
        <v>0.93899999999999995</v>
      </c>
    </row>
    <row r="1894" spans="15:17" x14ac:dyDescent="0.2">
      <c r="O1894" s="370" t="s">
        <v>3811</v>
      </c>
      <c r="P1894" s="375" t="s">
        <v>3812</v>
      </c>
      <c r="Q1894" s="371">
        <v>0.55099999999999993</v>
      </c>
    </row>
    <row r="1895" spans="15:17" x14ac:dyDescent="0.2">
      <c r="O1895" s="370" t="s">
        <v>3813</v>
      </c>
      <c r="P1895" s="375" t="s">
        <v>3814</v>
      </c>
      <c r="Q1895" s="371">
        <v>0</v>
      </c>
    </row>
    <row r="1896" spans="15:17" x14ac:dyDescent="0.2">
      <c r="O1896" s="370" t="s">
        <v>3815</v>
      </c>
      <c r="P1896" s="375" t="s">
        <v>3816</v>
      </c>
      <c r="Q1896" s="371">
        <v>0.39599999999999996</v>
      </c>
    </row>
    <row r="1897" spans="15:17" x14ac:dyDescent="0.2">
      <c r="O1897" s="370" t="s">
        <v>3817</v>
      </c>
      <c r="P1897" s="375" t="s">
        <v>3818</v>
      </c>
      <c r="Q1897" s="371">
        <v>0.48799999999999999</v>
      </c>
    </row>
    <row r="1898" spans="15:17" x14ac:dyDescent="0.2">
      <c r="O1898" s="370" t="s">
        <v>3819</v>
      </c>
      <c r="P1898" s="375" t="s">
        <v>3820</v>
      </c>
      <c r="Q1898" s="371">
        <v>0.376</v>
      </c>
    </row>
    <row r="1899" spans="15:17" x14ac:dyDescent="0.2">
      <c r="O1899" s="370" t="s">
        <v>3821</v>
      </c>
      <c r="P1899" s="375" t="s">
        <v>3822</v>
      </c>
      <c r="Q1899" s="371">
        <v>0.4870000000000001</v>
      </c>
    </row>
    <row r="1900" spans="15:17" x14ac:dyDescent="0.2">
      <c r="O1900" s="370" t="s">
        <v>3823</v>
      </c>
      <c r="P1900" s="375" t="s">
        <v>3824</v>
      </c>
      <c r="Q1900" s="371">
        <v>0</v>
      </c>
    </row>
    <row r="1901" spans="15:17" x14ac:dyDescent="0.2">
      <c r="O1901" s="370" t="s">
        <v>3825</v>
      </c>
      <c r="P1901" s="375" t="s">
        <v>3826</v>
      </c>
      <c r="Q1901" s="371">
        <v>0.63100000000000001</v>
      </c>
    </row>
    <row r="1902" spans="15:17" x14ac:dyDescent="0.2">
      <c r="O1902" s="370" t="s">
        <v>3827</v>
      </c>
      <c r="P1902" s="375" t="s">
        <v>3828</v>
      </c>
      <c r="Q1902" s="371">
        <v>0.61699999999999999</v>
      </c>
    </row>
    <row r="1903" spans="15:17" x14ac:dyDescent="0.2">
      <c r="O1903" s="370" t="s">
        <v>3842</v>
      </c>
      <c r="P1903" s="375" t="s">
        <v>3829</v>
      </c>
      <c r="Q1903" s="371">
        <v>0.42299999999999999</v>
      </c>
    </row>
    <row r="1904" spans="15:17" x14ac:dyDescent="0.2">
      <c r="O1904" s="370" t="s">
        <v>3843</v>
      </c>
      <c r="P1904" s="375" t="s">
        <v>3830</v>
      </c>
      <c r="Q1904" s="371">
        <v>0.42299999999999999</v>
      </c>
    </row>
    <row r="1905" spans="15:17" x14ac:dyDescent="0.2">
      <c r="O1905" s="370" t="s">
        <v>3844</v>
      </c>
      <c r="P1905" s="375" t="s">
        <v>3831</v>
      </c>
      <c r="Q1905" s="371">
        <v>0.42299999999999999</v>
      </c>
    </row>
    <row r="1906" spans="15:17" x14ac:dyDescent="0.2">
      <c r="O1906" s="370" t="s">
        <v>3845</v>
      </c>
      <c r="P1906" s="375" t="s">
        <v>3832</v>
      </c>
      <c r="Q1906" s="371">
        <v>0.42299999999999999</v>
      </c>
    </row>
    <row r="1907" spans="15:17" x14ac:dyDescent="0.2">
      <c r="O1907" s="370" t="s">
        <v>3846</v>
      </c>
      <c r="P1907" s="375" t="s">
        <v>3833</v>
      </c>
      <c r="Q1907" s="371">
        <v>0.42299999999999999</v>
      </c>
    </row>
    <row r="1908" spans="15:17" x14ac:dyDescent="0.2">
      <c r="O1908" s="370" t="s">
        <v>3847</v>
      </c>
      <c r="P1908" s="375" t="s">
        <v>3834</v>
      </c>
      <c r="Q1908" s="371">
        <v>0.42299999999999999</v>
      </c>
    </row>
    <row r="1909" spans="15:17" x14ac:dyDescent="0.2">
      <c r="O1909" s="370" t="s">
        <v>3848</v>
      </c>
      <c r="P1909" s="375" t="s">
        <v>3835</v>
      </c>
      <c r="Q1909" s="371">
        <v>0.42299999999999999</v>
      </c>
    </row>
    <row r="1910" spans="15:17" x14ac:dyDescent="0.2">
      <c r="O1910" s="370" t="s">
        <v>3849</v>
      </c>
      <c r="P1910" s="375" t="s">
        <v>3836</v>
      </c>
      <c r="Q1910" s="371">
        <v>0.42299999999999999</v>
      </c>
    </row>
    <row r="1911" spans="15:17" x14ac:dyDescent="0.2">
      <c r="O1911" s="370" t="s">
        <v>3850</v>
      </c>
      <c r="P1911" s="375" t="s">
        <v>3837</v>
      </c>
      <c r="Q1911" s="371">
        <v>0.42299999999999999</v>
      </c>
    </row>
    <row r="1912" spans="15:17" x14ac:dyDescent="0.2">
      <c r="O1912" s="370" t="s">
        <v>3851</v>
      </c>
      <c r="P1912" s="375" t="s">
        <v>3838</v>
      </c>
      <c r="Q1912" s="371">
        <v>0.70699999999999996</v>
      </c>
    </row>
    <row r="1913" spans="15:17" ht="13.5" thickBot="1" x14ac:dyDescent="0.25">
      <c r="O1913" s="372" t="s">
        <v>3839</v>
      </c>
      <c r="P1913" s="373" t="s">
        <v>3840</v>
      </c>
      <c r="Q1913" s="374">
        <v>0.41599999999999998</v>
      </c>
    </row>
  </sheetData>
  <sheetProtection algorithmName="SHA-512" hashValue="AMbmNMmULzeyFbxj2e8BxfVrr3HmURKtra/3eGsbgnd/mhbtfxCwev/XQSajI6VM1cNVMqhTR8TLyLczOnd7Tg==" saltValue="buWC92odSEaaeIgxZ05QMw==" spinCount="100000" sheet="1" objects="1" scenarios="1"/>
  <mergeCells count="79">
    <mergeCell ref="A57:D57"/>
    <mergeCell ref="A48:A55"/>
    <mergeCell ref="B52:D52"/>
    <mergeCell ref="A36:B36"/>
    <mergeCell ref="C34:D34"/>
    <mergeCell ref="C35:D35"/>
    <mergeCell ref="A56:D56"/>
    <mergeCell ref="B49:C51"/>
    <mergeCell ref="A41:C41"/>
    <mergeCell ref="B54:D54"/>
    <mergeCell ref="B53:D53"/>
    <mergeCell ref="A34:B35"/>
    <mergeCell ref="G55:H55"/>
    <mergeCell ref="F29:F30"/>
    <mergeCell ref="B46:D46"/>
    <mergeCell ref="G46:H46"/>
    <mergeCell ref="B48:D48"/>
    <mergeCell ref="G51:H51"/>
    <mergeCell ref="B55:D55"/>
    <mergeCell ref="B47:D47"/>
    <mergeCell ref="E31:E32"/>
    <mergeCell ref="A37:G37"/>
    <mergeCell ref="G31:G32"/>
    <mergeCell ref="C27:C32"/>
    <mergeCell ref="G50:H50"/>
    <mergeCell ref="G42:H42"/>
    <mergeCell ref="G53:H53"/>
    <mergeCell ref="A42:A47"/>
    <mergeCell ref="J27:J28"/>
    <mergeCell ref="J31:J32"/>
    <mergeCell ref="H29:H30"/>
    <mergeCell ref="I29:I30"/>
    <mergeCell ref="J29:J30"/>
    <mergeCell ref="I31:I32"/>
    <mergeCell ref="I27:I28"/>
    <mergeCell ref="H31:H32"/>
    <mergeCell ref="C13:D13"/>
    <mergeCell ref="C14:C15"/>
    <mergeCell ref="G52:H52"/>
    <mergeCell ref="C16:D16"/>
    <mergeCell ref="C17:D17"/>
    <mergeCell ref="C18:D18"/>
    <mergeCell ref="E29:E30"/>
    <mergeCell ref="B42:C44"/>
    <mergeCell ref="G48:H48"/>
    <mergeCell ref="C36:D36"/>
    <mergeCell ref="F31:F32"/>
    <mergeCell ref="G47:H47"/>
    <mergeCell ref="G29:G30"/>
    <mergeCell ref="G38:I38"/>
    <mergeCell ref="H27:H28"/>
    <mergeCell ref="A27:B33"/>
    <mergeCell ref="C21:D21"/>
    <mergeCell ref="F27:F28"/>
    <mergeCell ref="C23:D23"/>
    <mergeCell ref="C22:D22"/>
    <mergeCell ref="E27:E28"/>
    <mergeCell ref="C26:D26"/>
    <mergeCell ref="C33:D33"/>
    <mergeCell ref="G49:H49"/>
    <mergeCell ref="G41:H41"/>
    <mergeCell ref="C5:D5"/>
    <mergeCell ref="C6:D6"/>
    <mergeCell ref="C7:D7"/>
    <mergeCell ref="C11:D11"/>
    <mergeCell ref="C12:D12"/>
    <mergeCell ref="C8:D8"/>
    <mergeCell ref="C9:D9"/>
    <mergeCell ref="C10:D10"/>
    <mergeCell ref="G27:G28"/>
    <mergeCell ref="G43:H43"/>
    <mergeCell ref="G44:H44"/>
    <mergeCell ref="B45:D45"/>
    <mergeCell ref="G45:H45"/>
    <mergeCell ref="A5:B5"/>
    <mergeCell ref="A6:B18"/>
    <mergeCell ref="A22:B25"/>
    <mergeCell ref="A26:B26"/>
    <mergeCell ref="A19:B21"/>
  </mergeCells>
  <phoneticPr fontId="3"/>
  <dataValidations count="8">
    <dataValidation type="list" allowBlank="1" showInputMessage="1" showErrorMessage="1" sqref="C26" xr:uid="{4F938E73-8C21-40BA-89ED-79A60F5824B2}">
      <formula1>$D$125:$D$126</formula1>
    </dataValidation>
    <dataValidation allowBlank="1" showInputMessage="1" sqref="G36 G26" xr:uid="{AA792755-BB1C-4B34-A905-8963448967B4}"/>
    <dataValidation type="list" allowBlank="1" showInputMessage="1" showErrorMessage="1" sqref="D30 D28 D32" xr:uid="{57FFCC68-8AEA-496B-9062-DC5830B13A32}">
      <formula1>INDIRECT($N$3)</formula1>
    </dataValidation>
    <dataValidation type="list" allowBlank="1" showInputMessage="1" showErrorMessage="1" sqref="C18" xr:uid="{4DB7F9E5-80C4-48DD-845B-CFBA70204210}">
      <formula1>$D$102:$D$116</formula1>
    </dataValidation>
    <dataValidation type="list" allowBlank="1" showInputMessage="1" showErrorMessage="1" sqref="B40:D40 H40" xr:uid="{D67ACBE5-F087-48FB-A8BE-8DE3985D1BD3}">
      <formula1>#REF!</formula1>
    </dataValidation>
    <dataValidation type="list" allowBlank="1" showInputMessage="1" showErrorMessage="1" sqref="C16:D17" xr:uid="{30973980-068B-4F4D-8161-9875339C5E52}">
      <formula1>$D$102:$D$130</formula1>
    </dataValidation>
    <dataValidation type="list" allowBlank="1" showInputMessage="1" showErrorMessage="1" sqref="D20" xr:uid="{0AF55462-BAA4-4471-9974-8EC3ECE08468}">
      <formula1>$D$139:$D$150</formula1>
    </dataValidation>
    <dataValidation type="list" allowBlank="1" showInputMessage="1" showErrorMessage="1" sqref="D19" xr:uid="{26BBDF6E-4AD2-414A-89BB-92F06D2F9B6A}">
      <formula1>$D$131:$D$138</formula1>
    </dataValidation>
  </dataValidations>
  <hyperlinks>
    <hyperlink ref="B59" r:id="rId1" display="https://ghg-santeikohyo.env.go.jp/calc" xr:uid="{B7D01FDD-81D5-41B8-A0FA-4D43EDC2B4CF}"/>
  </hyperlinks>
  <printOptions horizontalCentered="1" verticalCentered="1"/>
  <pageMargins left="0.70866141732283472" right="0.70866141732283472" top="0.74803149606299213" bottom="0.74803149606299213" header="0.31496062992125984" footer="0.31496062992125984"/>
  <pageSetup paperSize="9" scale="46"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F3A1-3CFF-447E-AF52-F363E8E4195E}">
  <sheetPr codeName="Sheet30">
    <pageSetUpPr fitToPage="1"/>
  </sheetPr>
  <dimension ref="A1:M76"/>
  <sheetViews>
    <sheetView view="pageBreakPreview" zoomScale="80" zoomScaleNormal="75" zoomScaleSheetLayoutView="80" workbookViewId="0"/>
  </sheetViews>
  <sheetFormatPr defaultColWidth="9" defaultRowHeight="13" x14ac:dyDescent="0.2"/>
  <cols>
    <col min="1" max="1" width="6.26953125" style="32" customWidth="1"/>
    <col min="2" max="2" width="4.08984375" style="32" customWidth="1"/>
    <col min="3" max="3" width="22.453125" style="32" customWidth="1"/>
    <col min="4" max="4" width="19" style="32" customWidth="1"/>
    <col min="5" max="5" width="17" style="32" customWidth="1"/>
    <col min="6" max="6" width="18" style="32" customWidth="1"/>
    <col min="7" max="7" width="21.81640625" style="32" customWidth="1"/>
    <col min="8" max="8" width="19.26953125" style="32" customWidth="1"/>
    <col min="9" max="9" width="17.08984375" style="32" customWidth="1"/>
    <col min="10" max="10" width="14.90625" style="32" customWidth="1"/>
    <col min="11" max="11" width="16" style="32" bestFit="1" customWidth="1"/>
    <col min="12" max="12" width="1" style="32" customWidth="1"/>
    <col min="13" max="13" width="10" style="32" bestFit="1" customWidth="1"/>
    <col min="14" max="16384" width="9" style="32"/>
  </cols>
  <sheetData>
    <row r="1" spans="1:13" ht="20.25" customHeight="1" x14ac:dyDescent="0.3">
      <c r="A1" s="155" t="s">
        <v>556</v>
      </c>
      <c r="B1" s="33"/>
      <c r="E1" s="33"/>
    </row>
    <row r="2" spans="1:13" ht="25.5" customHeight="1" x14ac:dyDescent="0.3">
      <c r="A2" s="155" t="s">
        <v>504</v>
      </c>
      <c r="B2" s="156"/>
      <c r="C2" s="33"/>
      <c r="D2" s="33"/>
      <c r="E2" s="33"/>
    </row>
    <row r="3" spans="1:13" ht="17.25" customHeight="1" thickBot="1" x14ac:dyDescent="0.3">
      <c r="A3" s="576" t="s">
        <v>505</v>
      </c>
      <c r="B3" s="576"/>
      <c r="C3" s="576"/>
      <c r="D3" s="576"/>
      <c r="E3" s="577" t="s">
        <v>506</v>
      </c>
      <c r="F3" s="577"/>
      <c r="G3" s="577"/>
      <c r="H3" s="578" t="str">
        <f>別紙!B3&amp;"年度の結果"</f>
        <v>2025年度の結果</v>
      </c>
      <c r="I3" s="577"/>
      <c r="J3" s="577"/>
      <c r="M3" s="32" t="s">
        <v>507</v>
      </c>
    </row>
    <row r="4" spans="1:13" ht="17.25" customHeight="1" x14ac:dyDescent="0.25">
      <c r="A4" s="579" t="s">
        <v>508</v>
      </c>
      <c r="B4" s="580"/>
      <c r="C4" s="581"/>
      <c r="D4" s="55"/>
      <c r="E4" s="582"/>
      <c r="F4" s="583"/>
      <c r="G4" s="584"/>
      <c r="H4" s="582"/>
      <c r="I4" s="583"/>
      <c r="J4" s="591"/>
      <c r="M4" s="32" t="s">
        <v>509</v>
      </c>
    </row>
    <row r="5" spans="1:13" ht="17.25" customHeight="1" x14ac:dyDescent="0.25">
      <c r="A5" s="594" t="s">
        <v>510</v>
      </c>
      <c r="B5" s="595"/>
      <c r="C5" s="595"/>
      <c r="D5" s="56"/>
      <c r="E5" s="585"/>
      <c r="F5" s="586"/>
      <c r="G5" s="587"/>
      <c r="H5" s="585"/>
      <c r="I5" s="586"/>
      <c r="J5" s="592"/>
      <c r="M5" s="32" t="s">
        <v>557</v>
      </c>
    </row>
    <row r="6" spans="1:13" ht="17.25" customHeight="1" thickBot="1" x14ac:dyDescent="0.3">
      <c r="A6" s="596" t="s">
        <v>511</v>
      </c>
      <c r="B6" s="596"/>
      <c r="C6" s="597"/>
      <c r="D6" s="57"/>
      <c r="E6" s="588"/>
      <c r="F6" s="589"/>
      <c r="G6" s="590"/>
      <c r="H6" s="588"/>
      <c r="I6" s="589"/>
      <c r="J6" s="593"/>
    </row>
    <row r="7" spans="1:13" ht="11.25" customHeight="1" x14ac:dyDescent="0.25">
      <c r="C7" s="33"/>
      <c r="D7" s="33"/>
      <c r="E7" s="33"/>
    </row>
    <row r="8" spans="1:13" ht="9.75" customHeight="1" x14ac:dyDescent="0.25">
      <c r="C8" s="33"/>
      <c r="D8" s="33"/>
      <c r="E8" s="33"/>
    </row>
    <row r="9" spans="1:13" ht="21" customHeight="1" x14ac:dyDescent="0.3">
      <c r="A9" s="155" t="s">
        <v>512</v>
      </c>
      <c r="B9" s="156"/>
      <c r="C9" s="33"/>
      <c r="D9" s="33"/>
      <c r="E9" s="33"/>
    </row>
    <row r="10" spans="1:13" ht="17.25" customHeight="1" x14ac:dyDescent="0.2">
      <c r="A10" s="601" t="s">
        <v>513</v>
      </c>
      <c r="B10" s="601" t="s">
        <v>502</v>
      </c>
      <c r="C10" s="604" t="s">
        <v>514</v>
      </c>
      <c r="D10" s="604" t="s">
        <v>515</v>
      </c>
      <c r="E10" s="604" t="s">
        <v>516</v>
      </c>
      <c r="F10" s="598" t="str">
        <f>別紙!B3&amp;"年度の発電量（kWh）"</f>
        <v>2025年度の発電量（kWh）</v>
      </c>
      <c r="G10" s="527" t="s">
        <v>517</v>
      </c>
      <c r="H10" s="527"/>
      <c r="I10" s="527"/>
      <c r="J10" s="527"/>
    </row>
    <row r="11" spans="1:13" ht="17.25" customHeight="1" x14ac:dyDescent="0.2">
      <c r="A11" s="602"/>
      <c r="B11" s="602"/>
      <c r="C11" s="605"/>
      <c r="D11" s="605"/>
      <c r="E11" s="605"/>
      <c r="F11" s="599"/>
      <c r="G11" s="572" t="s">
        <v>518</v>
      </c>
      <c r="H11" s="573"/>
      <c r="I11" s="574" t="s">
        <v>519</v>
      </c>
      <c r="J11" s="575"/>
    </row>
    <row r="12" spans="1:13" ht="33" x14ac:dyDescent="0.2">
      <c r="A12" s="603"/>
      <c r="B12" s="603"/>
      <c r="C12" s="606"/>
      <c r="D12" s="606"/>
      <c r="E12" s="606"/>
      <c r="F12" s="600"/>
      <c r="G12" s="157" t="s">
        <v>520</v>
      </c>
      <c r="H12" s="157" t="s">
        <v>521</v>
      </c>
      <c r="I12" s="157" t="s">
        <v>522</v>
      </c>
      <c r="J12" s="157" t="s">
        <v>503</v>
      </c>
    </row>
    <row r="13" spans="1:13" ht="18.75" customHeight="1" x14ac:dyDescent="0.25">
      <c r="A13" s="548" t="s">
        <v>523</v>
      </c>
      <c r="B13" s="158" t="s">
        <v>524</v>
      </c>
      <c r="C13" s="159" t="s">
        <v>525</v>
      </c>
      <c r="D13" s="160">
        <v>42840</v>
      </c>
      <c r="E13" s="161">
        <v>1000</v>
      </c>
      <c r="F13" s="162">
        <v>963600</v>
      </c>
      <c r="G13" s="162">
        <v>0</v>
      </c>
      <c r="H13" s="162">
        <v>0</v>
      </c>
      <c r="I13" s="162">
        <v>963600</v>
      </c>
      <c r="J13" s="163">
        <v>0</v>
      </c>
    </row>
    <row r="14" spans="1:13" ht="18.75" customHeight="1" thickBot="1" x14ac:dyDescent="0.3">
      <c r="A14" s="549"/>
      <c r="B14" s="164" t="s">
        <v>524</v>
      </c>
      <c r="C14" s="165" t="s">
        <v>526</v>
      </c>
      <c r="D14" s="166">
        <v>43605</v>
      </c>
      <c r="E14" s="167">
        <v>2000</v>
      </c>
      <c r="F14" s="168">
        <v>14016000</v>
      </c>
      <c r="G14" s="168">
        <v>0</v>
      </c>
      <c r="H14" s="168">
        <v>0</v>
      </c>
      <c r="I14" s="168">
        <v>14016000</v>
      </c>
      <c r="J14" s="169">
        <v>0</v>
      </c>
      <c r="K14" s="170"/>
    </row>
    <row r="15" spans="1:13" ht="29.25" customHeight="1" x14ac:dyDescent="0.25">
      <c r="A15" s="549"/>
      <c r="B15" s="171">
        <v>1</v>
      </c>
      <c r="C15" s="125"/>
      <c r="D15" s="128"/>
      <c r="E15" s="49"/>
      <c r="F15" s="49"/>
      <c r="G15" s="49"/>
      <c r="H15" s="49"/>
      <c r="I15" s="49"/>
      <c r="J15" s="129"/>
    </row>
    <row r="16" spans="1:13" ht="29.25" customHeight="1" x14ac:dyDescent="0.25">
      <c r="A16" s="549"/>
      <c r="B16" s="171">
        <v>2</v>
      </c>
      <c r="C16" s="126"/>
      <c r="D16" s="130"/>
      <c r="E16" s="50"/>
      <c r="F16" s="50"/>
      <c r="G16" s="50"/>
      <c r="H16" s="50"/>
      <c r="I16" s="50"/>
      <c r="J16" s="131"/>
    </row>
    <row r="17" spans="1:10" ht="29.25" customHeight="1" x14ac:dyDescent="0.25">
      <c r="A17" s="549"/>
      <c r="B17" s="171">
        <v>3</v>
      </c>
      <c r="C17" s="126"/>
      <c r="D17" s="61"/>
      <c r="E17" s="50"/>
      <c r="F17" s="50"/>
      <c r="G17" s="50"/>
      <c r="H17" s="50"/>
      <c r="I17" s="50"/>
      <c r="J17" s="131"/>
    </row>
    <row r="18" spans="1:10" ht="29.25" customHeight="1" x14ac:dyDescent="0.25">
      <c r="A18" s="549"/>
      <c r="B18" s="171">
        <v>4</v>
      </c>
      <c r="C18" s="126"/>
      <c r="D18" s="61"/>
      <c r="E18" s="50"/>
      <c r="F18" s="50"/>
      <c r="G18" s="50"/>
      <c r="H18" s="50"/>
      <c r="I18" s="50"/>
      <c r="J18" s="131"/>
    </row>
    <row r="19" spans="1:10" ht="29.25" customHeight="1" thickBot="1" x14ac:dyDescent="0.3">
      <c r="A19" s="550"/>
      <c r="B19" s="171">
        <v>5</v>
      </c>
      <c r="C19" s="127"/>
      <c r="D19" s="132"/>
      <c r="E19" s="51"/>
      <c r="F19" s="51"/>
      <c r="G19" s="51"/>
      <c r="H19" s="51"/>
      <c r="I19" s="51"/>
      <c r="J19" s="133"/>
    </row>
    <row r="20" spans="1:10" ht="18.75" customHeight="1" x14ac:dyDescent="0.25">
      <c r="A20" s="514" t="s">
        <v>60</v>
      </c>
      <c r="B20" s="515"/>
      <c r="C20" s="551"/>
      <c r="D20" s="552"/>
      <c r="E20" s="172">
        <f t="shared" ref="E20:J20" si="0">SUM(E15:E19)</f>
        <v>0</v>
      </c>
      <c r="F20" s="173">
        <f t="shared" si="0"/>
        <v>0</v>
      </c>
      <c r="G20" s="174">
        <f t="shared" si="0"/>
        <v>0</v>
      </c>
      <c r="H20" s="173">
        <f t="shared" si="0"/>
        <v>0</v>
      </c>
      <c r="I20" s="173">
        <f t="shared" si="0"/>
        <v>0</v>
      </c>
      <c r="J20" s="175">
        <f t="shared" si="0"/>
        <v>0</v>
      </c>
    </row>
    <row r="21" spans="1:10" ht="18.75" customHeight="1" x14ac:dyDescent="0.25">
      <c r="A21" s="557" t="s">
        <v>513</v>
      </c>
      <c r="B21" s="559" t="s">
        <v>502</v>
      </c>
      <c r="C21" s="559" t="s">
        <v>527</v>
      </c>
      <c r="D21" s="561" t="s">
        <v>515</v>
      </c>
      <c r="E21" s="553" t="s">
        <v>516</v>
      </c>
      <c r="F21" s="567" t="str">
        <f>別紙!B3&amp;"年度の製造熱エネルギー（MJ）"</f>
        <v>2025年度の製造熱エネルギー（MJ）</v>
      </c>
      <c r="G21" s="569" t="s">
        <v>528</v>
      </c>
      <c r="H21" s="570"/>
      <c r="I21" s="564" t="s">
        <v>529</v>
      </c>
      <c r="J21" s="176"/>
    </row>
    <row r="22" spans="1:10" ht="61.5" customHeight="1" x14ac:dyDescent="0.2">
      <c r="A22" s="558"/>
      <c r="B22" s="560"/>
      <c r="C22" s="560"/>
      <c r="D22" s="562"/>
      <c r="E22" s="555"/>
      <c r="F22" s="568"/>
      <c r="G22" s="157" t="s">
        <v>530</v>
      </c>
      <c r="H22" s="157" t="s">
        <v>531</v>
      </c>
      <c r="I22" s="571"/>
      <c r="J22" s="177"/>
    </row>
    <row r="23" spans="1:10" ht="18" customHeight="1" thickBot="1" x14ac:dyDescent="0.3">
      <c r="A23" s="553" t="s">
        <v>532</v>
      </c>
      <c r="B23" s="164" t="s">
        <v>524</v>
      </c>
      <c r="C23" s="165" t="s">
        <v>533</v>
      </c>
      <c r="D23" s="166">
        <v>43189</v>
      </c>
      <c r="E23" s="178">
        <v>300</v>
      </c>
      <c r="F23" s="168">
        <v>3592000</v>
      </c>
      <c r="G23" s="168">
        <v>3592000</v>
      </c>
      <c r="H23" s="168">
        <v>0</v>
      </c>
      <c r="I23" s="168">
        <v>0</v>
      </c>
      <c r="J23" s="179"/>
    </row>
    <row r="24" spans="1:10" ht="29.25" customHeight="1" x14ac:dyDescent="0.25">
      <c r="A24" s="554"/>
      <c r="B24" s="171">
        <v>1</v>
      </c>
      <c r="C24" s="134"/>
      <c r="D24" s="128"/>
      <c r="E24" s="58"/>
      <c r="F24" s="49"/>
      <c r="G24" s="49"/>
      <c r="H24" s="49"/>
      <c r="I24" s="52"/>
    </row>
    <row r="25" spans="1:10" ht="29.25" customHeight="1" x14ac:dyDescent="0.25">
      <c r="A25" s="554"/>
      <c r="B25" s="171">
        <v>2</v>
      </c>
      <c r="C25" s="135"/>
      <c r="D25" s="61"/>
      <c r="E25" s="59"/>
      <c r="F25" s="50"/>
      <c r="G25" s="50"/>
      <c r="H25" s="50"/>
      <c r="I25" s="53"/>
    </row>
    <row r="26" spans="1:10" ht="29.25" customHeight="1" x14ac:dyDescent="0.25">
      <c r="A26" s="554"/>
      <c r="B26" s="171">
        <v>3</v>
      </c>
      <c r="C26" s="135"/>
      <c r="D26" s="61"/>
      <c r="E26" s="59"/>
      <c r="F26" s="50"/>
      <c r="G26" s="50"/>
      <c r="H26" s="50"/>
      <c r="I26" s="53"/>
    </row>
    <row r="27" spans="1:10" ht="29.25" customHeight="1" x14ac:dyDescent="0.25">
      <c r="A27" s="554"/>
      <c r="B27" s="171">
        <v>4</v>
      </c>
      <c r="C27" s="135"/>
      <c r="D27" s="61"/>
      <c r="E27" s="59"/>
      <c r="F27" s="50"/>
      <c r="G27" s="50"/>
      <c r="H27" s="50"/>
      <c r="I27" s="53"/>
    </row>
    <row r="28" spans="1:10" ht="29.25" customHeight="1" thickBot="1" x14ac:dyDescent="0.3">
      <c r="A28" s="555"/>
      <c r="B28" s="180">
        <v>5</v>
      </c>
      <c r="C28" s="136"/>
      <c r="D28" s="132"/>
      <c r="E28" s="60"/>
      <c r="F28" s="51"/>
      <c r="G28" s="51"/>
      <c r="H28" s="51"/>
      <c r="I28" s="54"/>
    </row>
    <row r="29" spans="1:10" ht="18.75" customHeight="1" x14ac:dyDescent="0.25">
      <c r="A29" s="514" t="s">
        <v>60</v>
      </c>
      <c r="B29" s="515"/>
      <c r="C29" s="551"/>
      <c r="D29" s="552"/>
      <c r="E29" s="181">
        <f>SUM(E24:E28)</f>
        <v>0</v>
      </c>
      <c r="F29" s="173">
        <f>SUM(F24:F28)</f>
        <v>0</v>
      </c>
      <c r="G29" s="174">
        <f>SUM(G24:G28)</f>
        <v>0</v>
      </c>
      <c r="H29" s="173">
        <f>SUM(H24:H28)</f>
        <v>0</v>
      </c>
      <c r="I29" s="173">
        <f>SUM(I24:I28)</f>
        <v>0</v>
      </c>
      <c r="J29" s="182"/>
    </row>
    <row r="31" spans="1:10" ht="19" x14ac:dyDescent="0.3">
      <c r="A31" s="155" t="s">
        <v>534</v>
      </c>
      <c r="B31" s="156"/>
    </row>
    <row r="32" spans="1:10" ht="18.75" customHeight="1" x14ac:dyDescent="0.2">
      <c r="A32" s="523" t="s">
        <v>513</v>
      </c>
      <c r="B32" s="523" t="s">
        <v>502</v>
      </c>
      <c r="C32" s="556" t="s">
        <v>535</v>
      </c>
      <c r="D32" s="523" t="s">
        <v>536</v>
      </c>
      <c r="E32" s="563" t="str">
        <f>別紙!B3&amp;"年度の当該電気事業者に係る利用電力量（kWh）"</f>
        <v>2025年度の当該電気事業者に係る利用電力量（kWh）</v>
      </c>
      <c r="F32" s="564" t="s">
        <v>537</v>
      </c>
      <c r="G32" s="566" t="s">
        <v>538</v>
      </c>
    </row>
    <row r="33" spans="1:8" ht="54.75" customHeight="1" x14ac:dyDescent="0.2">
      <c r="A33" s="523"/>
      <c r="B33" s="523"/>
      <c r="C33" s="556"/>
      <c r="D33" s="523"/>
      <c r="E33" s="563"/>
      <c r="F33" s="565"/>
      <c r="G33" s="555"/>
    </row>
    <row r="34" spans="1:8" ht="19.5" customHeight="1" thickBot="1" x14ac:dyDescent="0.3">
      <c r="A34" s="548" t="s">
        <v>523</v>
      </c>
      <c r="B34" s="164" t="s">
        <v>524</v>
      </c>
      <c r="C34" s="165" t="s">
        <v>539</v>
      </c>
      <c r="D34" s="183" t="s">
        <v>540</v>
      </c>
      <c r="E34" s="184">
        <v>500000</v>
      </c>
      <c r="F34" s="185">
        <v>1</v>
      </c>
      <c r="G34" s="186">
        <f>F34*E34</f>
        <v>500000</v>
      </c>
    </row>
    <row r="35" spans="1:8" ht="29.25" customHeight="1" x14ac:dyDescent="0.25">
      <c r="A35" s="549"/>
      <c r="B35" s="171">
        <v>1</v>
      </c>
      <c r="C35" s="137"/>
      <c r="D35" s="138"/>
      <c r="E35" s="138"/>
      <c r="F35" s="143"/>
      <c r="G35" s="187" t="str">
        <f>IF(F35="","",F35*E35)</f>
        <v/>
      </c>
    </row>
    <row r="36" spans="1:8" ht="29.25" customHeight="1" x14ac:dyDescent="0.25">
      <c r="A36" s="549"/>
      <c r="B36" s="171">
        <v>2</v>
      </c>
      <c r="C36" s="139"/>
      <c r="D36" s="140"/>
      <c r="E36" s="140"/>
      <c r="F36" s="144"/>
      <c r="G36" s="188" t="str">
        <f>IF(F36="","",F36*E36)</f>
        <v/>
      </c>
    </row>
    <row r="37" spans="1:8" ht="29.25" customHeight="1" x14ac:dyDescent="0.25">
      <c r="A37" s="549"/>
      <c r="B37" s="171">
        <v>3</v>
      </c>
      <c r="C37" s="139"/>
      <c r="D37" s="140"/>
      <c r="E37" s="140"/>
      <c r="F37" s="144"/>
      <c r="G37" s="188" t="str">
        <f>IF(F37="","",F37*E37)</f>
        <v/>
      </c>
    </row>
    <row r="38" spans="1:8" ht="29.25" customHeight="1" x14ac:dyDescent="0.25">
      <c r="A38" s="549"/>
      <c r="B38" s="171">
        <v>4</v>
      </c>
      <c r="C38" s="139"/>
      <c r="D38" s="140"/>
      <c r="E38" s="140"/>
      <c r="F38" s="144"/>
      <c r="G38" s="188" t="str">
        <f>IF(F38="","",F38*E38)</f>
        <v/>
      </c>
    </row>
    <row r="39" spans="1:8" ht="29.25" customHeight="1" thickBot="1" x14ac:dyDescent="0.3">
      <c r="A39" s="550"/>
      <c r="B39" s="171">
        <v>5</v>
      </c>
      <c r="C39" s="141"/>
      <c r="D39" s="142"/>
      <c r="E39" s="142"/>
      <c r="F39" s="145"/>
      <c r="G39" s="189" t="str">
        <f>IF(F39="","",F39*E39)</f>
        <v/>
      </c>
    </row>
    <row r="40" spans="1:8" ht="19.5" customHeight="1" x14ac:dyDescent="0.25">
      <c r="A40" s="514" t="s">
        <v>60</v>
      </c>
      <c r="B40" s="515"/>
      <c r="C40" s="551"/>
      <c r="D40" s="552"/>
      <c r="E40" s="172">
        <f>SUM(E35:E39)</f>
        <v>0</v>
      </c>
      <c r="G40" s="190">
        <f>SUM(G35:G39)</f>
        <v>0</v>
      </c>
    </row>
    <row r="41" spans="1:8" ht="45.75" customHeight="1" x14ac:dyDescent="0.2">
      <c r="A41" s="158" t="s">
        <v>513</v>
      </c>
      <c r="B41" s="191" t="s">
        <v>502</v>
      </c>
      <c r="C41" s="164" t="s">
        <v>541</v>
      </c>
      <c r="D41" s="164" t="s">
        <v>542</v>
      </c>
      <c r="E41" s="192" t="str">
        <f>別紙!B3&amp;"年度の当該熱供給事業者に係る使用熱量（MJ）"</f>
        <v>2025年度の当該熱供給事業者に係る使用熱量（MJ）</v>
      </c>
      <c r="F41" s="193"/>
    </row>
    <row r="42" spans="1:8" ht="19.5" customHeight="1" thickBot="1" x14ac:dyDescent="0.3">
      <c r="A42" s="523" t="s">
        <v>532</v>
      </c>
      <c r="B42" s="164" t="s">
        <v>524</v>
      </c>
      <c r="C42" s="165" t="s">
        <v>543</v>
      </c>
      <c r="D42" s="165" t="s">
        <v>533</v>
      </c>
      <c r="E42" s="167">
        <v>2050000</v>
      </c>
      <c r="F42" s="194"/>
      <c r="G42" s="195"/>
    </row>
    <row r="43" spans="1:8" ht="29.25" customHeight="1" x14ac:dyDescent="0.2">
      <c r="A43" s="523"/>
      <c r="B43" s="171">
        <v>1</v>
      </c>
      <c r="C43" s="146"/>
      <c r="D43" s="147"/>
      <c r="E43" s="152"/>
      <c r="F43" s="196"/>
    </row>
    <row r="44" spans="1:8" ht="29.25" customHeight="1" x14ac:dyDescent="0.2">
      <c r="A44" s="523"/>
      <c r="B44" s="171">
        <v>2</v>
      </c>
      <c r="C44" s="148"/>
      <c r="D44" s="149"/>
      <c r="E44" s="153"/>
      <c r="F44" s="196"/>
    </row>
    <row r="45" spans="1:8" ht="29.25" customHeight="1" x14ac:dyDescent="0.2">
      <c r="A45" s="523"/>
      <c r="B45" s="171">
        <v>3</v>
      </c>
      <c r="C45" s="148"/>
      <c r="D45" s="149"/>
      <c r="E45" s="153"/>
      <c r="F45" s="196"/>
    </row>
    <row r="46" spans="1:8" ht="29.25" customHeight="1" x14ac:dyDescent="0.2">
      <c r="A46" s="523"/>
      <c r="B46" s="171">
        <v>4</v>
      </c>
      <c r="C46" s="148"/>
      <c r="D46" s="149"/>
      <c r="E46" s="153"/>
      <c r="F46" s="196"/>
    </row>
    <row r="47" spans="1:8" ht="29.25" customHeight="1" thickBot="1" x14ac:dyDescent="0.25">
      <c r="A47" s="523"/>
      <c r="B47" s="171">
        <v>5</v>
      </c>
      <c r="C47" s="150"/>
      <c r="D47" s="151"/>
      <c r="E47" s="154"/>
      <c r="F47" s="196"/>
    </row>
    <row r="48" spans="1:8" ht="18.75" customHeight="1" x14ac:dyDescent="0.25">
      <c r="A48" s="514" t="s">
        <v>60</v>
      </c>
      <c r="B48" s="515"/>
      <c r="C48" s="551"/>
      <c r="D48" s="552"/>
      <c r="E48" s="190">
        <f>SUM(E43:E47)</f>
        <v>0</v>
      </c>
      <c r="F48" s="197"/>
      <c r="G48" s="156"/>
      <c r="H48" s="156"/>
    </row>
    <row r="50" spans="1:10" ht="19" x14ac:dyDescent="0.3">
      <c r="A50" s="155" t="s">
        <v>558</v>
      </c>
    </row>
    <row r="51" spans="1:10" ht="2.25" customHeight="1" x14ac:dyDescent="0.25">
      <c r="A51" s="33"/>
      <c r="E51" s="33"/>
    </row>
    <row r="52" spans="1:10" ht="7.5" customHeight="1" x14ac:dyDescent="0.3">
      <c r="A52" s="198"/>
      <c r="B52" s="198"/>
      <c r="C52" s="198"/>
      <c r="D52" s="199"/>
      <c r="E52" s="198"/>
      <c r="F52" s="198"/>
      <c r="G52" s="199"/>
      <c r="H52" s="199"/>
    </row>
    <row r="53" spans="1:10" ht="4.5" customHeight="1" thickBot="1" x14ac:dyDescent="0.35">
      <c r="A53" s="200"/>
      <c r="B53" s="198"/>
      <c r="C53" s="198"/>
      <c r="D53" s="199"/>
    </row>
    <row r="54" spans="1:10" ht="27.75" customHeight="1" thickBot="1" x14ac:dyDescent="0.25">
      <c r="A54" s="538" t="s">
        <v>544</v>
      </c>
      <c r="B54" s="539"/>
      <c r="C54" s="539"/>
      <c r="D54" s="539"/>
      <c r="E54" s="541"/>
      <c r="G54" s="538" t="s">
        <v>559</v>
      </c>
      <c r="H54" s="539"/>
      <c r="I54" s="540"/>
      <c r="J54" s="541"/>
    </row>
    <row r="55" spans="1:10" ht="27.75" customHeight="1" thickBot="1" x14ac:dyDescent="0.25">
      <c r="A55" s="538" t="str">
        <f>別紙!B3&amp;"年度"</f>
        <v>2025年度</v>
      </c>
      <c r="B55" s="542"/>
      <c r="C55" s="542"/>
      <c r="D55" s="543"/>
      <c r="E55" s="201" t="s">
        <v>560</v>
      </c>
      <c r="G55" s="538" t="str">
        <f>別紙!B3&amp;"年度"</f>
        <v>2025年度</v>
      </c>
      <c r="H55" s="539"/>
      <c r="I55" s="544"/>
      <c r="J55" s="202" t="s">
        <v>560</v>
      </c>
    </row>
    <row r="56" spans="1:10" ht="27.75" customHeight="1" thickBot="1" x14ac:dyDescent="0.35">
      <c r="A56" s="545" t="s">
        <v>545</v>
      </c>
      <c r="B56" s="546"/>
      <c r="C56" s="547"/>
      <c r="D56" s="203">
        <f>(G20+G40)/1000</f>
        <v>0</v>
      </c>
      <c r="E56" s="228"/>
      <c r="G56" s="545" t="s">
        <v>545</v>
      </c>
      <c r="H56" s="547"/>
      <c r="I56" s="203">
        <f>G29+E48</f>
        <v>0</v>
      </c>
      <c r="J56" s="235"/>
    </row>
    <row r="57" spans="1:10" ht="27.75" customHeight="1" x14ac:dyDescent="0.3">
      <c r="A57" s="529" t="s">
        <v>546</v>
      </c>
      <c r="B57" s="523"/>
      <c r="C57" s="514"/>
      <c r="D57" s="226"/>
      <c r="E57" s="229"/>
      <c r="G57" s="530" t="s">
        <v>552</v>
      </c>
      <c r="H57" s="531"/>
      <c r="I57" s="233"/>
      <c r="J57" s="236"/>
    </row>
    <row r="58" spans="1:10" ht="27.75" customHeight="1" thickBot="1" x14ac:dyDescent="0.35">
      <c r="A58" s="529" t="s">
        <v>547</v>
      </c>
      <c r="B58" s="523"/>
      <c r="C58" s="514"/>
      <c r="D58" s="227"/>
      <c r="E58" s="230"/>
      <c r="G58" s="532" t="s">
        <v>553</v>
      </c>
      <c r="H58" s="533"/>
      <c r="I58" s="234"/>
      <c r="J58" s="237"/>
    </row>
    <row r="59" spans="1:10" ht="34.5" customHeight="1" thickBot="1" x14ac:dyDescent="0.35">
      <c r="A59" s="534" t="s">
        <v>548</v>
      </c>
      <c r="B59" s="535"/>
      <c r="C59" s="535"/>
      <c r="D59" s="204">
        <f>SUM(別紙!E27:E35)/1000</f>
        <v>0</v>
      </c>
      <c r="E59" s="231"/>
      <c r="G59" s="536" t="s">
        <v>60</v>
      </c>
      <c r="H59" s="537"/>
      <c r="I59" s="205">
        <f>SUM(I56:I58)</f>
        <v>0</v>
      </c>
      <c r="J59" s="205">
        <f>SUM(J56:J58)</f>
        <v>0</v>
      </c>
    </row>
    <row r="60" spans="1:10" ht="36" customHeight="1" thickBot="1" x14ac:dyDescent="0.35">
      <c r="A60" s="525" t="s">
        <v>549</v>
      </c>
      <c r="B60" s="526"/>
      <c r="C60" s="526"/>
      <c r="D60" s="206" t="str">
        <f>IF(D59=0," ",(D56+D57+D58)/D59)</f>
        <v xml:space="preserve"> </v>
      </c>
      <c r="E60" s="232"/>
    </row>
    <row r="61" spans="1:10" ht="31.5" customHeight="1" x14ac:dyDescent="0.2"/>
    <row r="62" spans="1:10" ht="18.75" customHeight="1" x14ac:dyDescent="0.2"/>
    <row r="63" spans="1:10" ht="21" hidden="1" customHeight="1" thickBot="1" x14ac:dyDescent="0.3">
      <c r="C63" s="207"/>
      <c r="D63" s="208" t="e">
        <f>LOOKUP(D60,{0,0.22,0.44,0.6},{"C","B","A","S"})</f>
        <v>#N/A</v>
      </c>
    </row>
    <row r="64" spans="1:10" ht="21" customHeight="1" x14ac:dyDescent="0.2"/>
    <row r="65" spans="1:8" ht="65.25" customHeight="1" x14ac:dyDescent="0.2"/>
    <row r="66" spans="1:8" ht="65.25" customHeight="1" x14ac:dyDescent="0.2"/>
    <row r="67" spans="1:8" ht="54" customHeight="1" x14ac:dyDescent="0.2"/>
    <row r="68" spans="1:8" ht="65.25" hidden="1" customHeight="1" x14ac:dyDescent="0.2">
      <c r="A68" s="527" t="s">
        <v>544</v>
      </c>
      <c r="B68" s="527"/>
      <c r="C68" s="527"/>
      <c r="D68" s="527"/>
      <c r="E68" s="527" t="s">
        <v>550</v>
      </c>
      <c r="F68" s="527"/>
      <c r="G68" s="527"/>
      <c r="H68" s="209"/>
    </row>
    <row r="69" spans="1:8" ht="65.25" hidden="1" customHeight="1" x14ac:dyDescent="0.3">
      <c r="A69" s="210" t="s">
        <v>545</v>
      </c>
      <c r="B69" s="211"/>
      <c r="C69" s="212"/>
      <c r="D69" s="213">
        <f>(G20+G40)/1000</f>
        <v>0</v>
      </c>
      <c r="E69" s="528" t="s">
        <v>551</v>
      </c>
      <c r="F69" s="528"/>
      <c r="G69" s="214">
        <f>(E48+G29)/1000</f>
        <v>0</v>
      </c>
      <c r="H69" s="215"/>
    </row>
    <row r="70" spans="1:8" ht="65.25" hidden="1" customHeight="1" x14ac:dyDescent="0.3">
      <c r="A70" s="514" t="s">
        <v>546</v>
      </c>
      <c r="B70" s="515"/>
      <c r="C70" s="515"/>
      <c r="D70" s="216"/>
      <c r="E70" s="516" t="s">
        <v>552</v>
      </c>
      <c r="F70" s="517"/>
      <c r="G70" s="217">
        <v>0</v>
      </c>
      <c r="H70" s="218"/>
    </row>
    <row r="71" spans="1:8" ht="65.25" hidden="1" customHeight="1" thickBot="1" x14ac:dyDescent="0.35">
      <c r="A71" s="514" t="s">
        <v>547</v>
      </c>
      <c r="B71" s="515"/>
      <c r="C71" s="515"/>
      <c r="D71" s="219"/>
      <c r="E71" s="516" t="s">
        <v>553</v>
      </c>
      <c r="F71" s="517"/>
      <c r="G71" s="220"/>
      <c r="H71" s="218"/>
    </row>
    <row r="72" spans="1:8" ht="65.25" hidden="1" customHeight="1" x14ac:dyDescent="0.3">
      <c r="A72" s="518" t="s">
        <v>548</v>
      </c>
      <c r="B72" s="519"/>
      <c r="C72" s="520"/>
      <c r="D72" s="221" t="e">
        <v>#REF!</v>
      </c>
      <c r="E72" s="521" t="s">
        <v>554</v>
      </c>
      <c r="F72" s="522"/>
      <c r="G72" s="222" t="e">
        <v>#REF!</v>
      </c>
      <c r="H72" s="223"/>
    </row>
    <row r="73" spans="1:8" ht="65.25" hidden="1" customHeight="1" thickBot="1" x14ac:dyDescent="0.35">
      <c r="A73" s="523" t="s">
        <v>549</v>
      </c>
      <c r="B73" s="523"/>
      <c r="C73" s="523"/>
      <c r="D73" s="224" t="e">
        <f>(D69+D70+D71)/D72</f>
        <v>#REF!</v>
      </c>
      <c r="E73" s="514" t="s">
        <v>549</v>
      </c>
      <c r="F73" s="524"/>
      <c r="G73" s="225" t="e">
        <f>IF(G72=0,"",(G69+G70+G71)/G72)</f>
        <v>#REF!</v>
      </c>
      <c r="H73" s="199"/>
    </row>
    <row r="74" spans="1:8" hidden="1" x14ac:dyDescent="0.2"/>
    <row r="75" spans="1:8" hidden="1" x14ac:dyDescent="0.2"/>
    <row r="76" spans="1:8" hidden="1" x14ac:dyDescent="0.2"/>
  </sheetData>
  <sheetProtection algorithmName="SHA-512" hashValue="fBjqzplN2nGXU94Uxqvz5SFSGi2E2tniMinXi4tQ7DJ376AcB8W2EAajkcGj/jOeRaKyf56Oal5oGuyXk0KK2w==" saltValue="CXlBEitd0HZdeEqx0HIKxg==" spinCount="100000" sheet="1" objects="1" scenarios="1"/>
  <mergeCells count="64">
    <mergeCell ref="A13:A19"/>
    <mergeCell ref="A20:D20"/>
    <mergeCell ref="F10:F12"/>
    <mergeCell ref="A10:A12"/>
    <mergeCell ref="B10:B12"/>
    <mergeCell ref="C10:C12"/>
    <mergeCell ref="D10:D12"/>
    <mergeCell ref="E10:E12"/>
    <mergeCell ref="A3:D3"/>
    <mergeCell ref="E3:G3"/>
    <mergeCell ref="H3:J3"/>
    <mergeCell ref="A4:C4"/>
    <mergeCell ref="E4:G6"/>
    <mergeCell ref="H4:J6"/>
    <mergeCell ref="A5:C5"/>
    <mergeCell ref="A6:C6"/>
    <mergeCell ref="G10:J10"/>
    <mergeCell ref="E32:E33"/>
    <mergeCell ref="F32:F33"/>
    <mergeCell ref="G32:G33"/>
    <mergeCell ref="F21:F22"/>
    <mergeCell ref="G21:H21"/>
    <mergeCell ref="I21:I22"/>
    <mergeCell ref="G11:H11"/>
    <mergeCell ref="I11:J11"/>
    <mergeCell ref="A21:A22"/>
    <mergeCell ref="B21:B22"/>
    <mergeCell ref="C21:C22"/>
    <mergeCell ref="D21:D22"/>
    <mergeCell ref="E21:E22"/>
    <mergeCell ref="A23:A28"/>
    <mergeCell ref="A29:D29"/>
    <mergeCell ref="A32:A33"/>
    <mergeCell ref="B32:B33"/>
    <mergeCell ref="C32:C33"/>
    <mergeCell ref="D32:D33"/>
    <mergeCell ref="A34:A39"/>
    <mergeCell ref="A40:D40"/>
    <mergeCell ref="A42:A47"/>
    <mergeCell ref="A48:D48"/>
    <mergeCell ref="A54:E54"/>
    <mergeCell ref="G54:J54"/>
    <mergeCell ref="A55:D55"/>
    <mergeCell ref="G55:I55"/>
    <mergeCell ref="A56:C56"/>
    <mergeCell ref="G56:H56"/>
    <mergeCell ref="A57:C57"/>
    <mergeCell ref="G57:H57"/>
    <mergeCell ref="A58:C58"/>
    <mergeCell ref="G58:H58"/>
    <mergeCell ref="A59:C59"/>
    <mergeCell ref="G59:H59"/>
    <mergeCell ref="A60:C60"/>
    <mergeCell ref="A68:D68"/>
    <mergeCell ref="E68:G68"/>
    <mergeCell ref="E69:F69"/>
    <mergeCell ref="A70:C70"/>
    <mergeCell ref="E70:F70"/>
    <mergeCell ref="A71:C71"/>
    <mergeCell ref="E71:F71"/>
    <mergeCell ref="A72:C72"/>
    <mergeCell ref="E72:F72"/>
    <mergeCell ref="A73:C73"/>
    <mergeCell ref="E73:F73"/>
  </mergeCells>
  <phoneticPr fontId="3"/>
  <dataValidations count="1">
    <dataValidation type="list" allowBlank="1" showInputMessage="1" showErrorMessage="1" sqref="D4:D6" xr:uid="{E866E48F-EC5A-46CA-8BFE-263B4292900D}">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629E5-727B-4EE2-BD31-EA490FA144A8}">
  <sheetPr codeName="Sheet2"/>
  <dimension ref="A2:I57"/>
  <sheetViews>
    <sheetView view="pageBreakPreview" zoomScale="80" zoomScaleNormal="100" workbookViewId="0"/>
  </sheetViews>
  <sheetFormatPr defaultColWidth="9" defaultRowHeight="13" x14ac:dyDescent="0.2"/>
  <cols>
    <col min="1" max="16384" width="9" style="32"/>
  </cols>
  <sheetData>
    <row r="2" spans="1:9" ht="16.5" x14ac:dyDescent="0.25">
      <c r="A2" s="33" t="s">
        <v>555</v>
      </c>
    </row>
    <row r="3" spans="1:9" x14ac:dyDescent="0.2">
      <c r="A3" s="34"/>
      <c r="B3" s="35"/>
      <c r="C3" s="35"/>
      <c r="D3" s="35"/>
      <c r="E3" s="35"/>
      <c r="F3" s="35"/>
      <c r="G3" s="35"/>
      <c r="H3" s="35"/>
      <c r="I3" s="36"/>
    </row>
    <row r="4" spans="1:9" x14ac:dyDescent="0.2">
      <c r="A4" s="37"/>
      <c r="B4" s="38"/>
      <c r="C4" s="38"/>
      <c r="D4" s="38"/>
      <c r="E4" s="38"/>
      <c r="F4" s="38"/>
      <c r="G4" s="38"/>
      <c r="H4" s="38"/>
      <c r="I4" s="39"/>
    </row>
    <row r="5" spans="1:9" x14ac:dyDescent="0.2">
      <c r="A5" s="37"/>
      <c r="B5" s="38"/>
      <c r="C5" s="38"/>
      <c r="D5" s="38"/>
      <c r="E5" s="38"/>
      <c r="F5" s="38"/>
      <c r="G5" s="38"/>
      <c r="H5" s="38"/>
      <c r="I5" s="39"/>
    </row>
    <row r="6" spans="1:9" x14ac:dyDescent="0.2">
      <c r="A6" s="37"/>
      <c r="B6" s="38"/>
      <c r="C6" s="38"/>
      <c r="D6" s="38"/>
      <c r="E6" s="38"/>
      <c r="F6" s="38"/>
      <c r="G6" s="38"/>
      <c r="H6" s="38"/>
      <c r="I6" s="39"/>
    </row>
    <row r="7" spans="1:9" x14ac:dyDescent="0.2">
      <c r="A7" s="37"/>
      <c r="B7" s="38"/>
      <c r="C7" s="38"/>
      <c r="D7" s="38"/>
      <c r="E7" s="38"/>
      <c r="F7" s="38"/>
      <c r="G7" s="38"/>
      <c r="H7" s="38"/>
      <c r="I7" s="39"/>
    </row>
    <row r="8" spans="1:9" x14ac:dyDescent="0.2">
      <c r="A8" s="37"/>
      <c r="B8" s="38"/>
      <c r="C8" s="38"/>
      <c r="D8" s="38"/>
      <c r="E8" s="38"/>
      <c r="F8" s="38"/>
      <c r="G8" s="38"/>
      <c r="H8" s="38"/>
      <c r="I8" s="39"/>
    </row>
    <row r="9" spans="1:9" x14ac:dyDescent="0.2">
      <c r="A9" s="37"/>
      <c r="B9" s="38"/>
      <c r="C9" s="38"/>
      <c r="D9" s="38"/>
      <c r="E9" s="38"/>
      <c r="F9" s="38"/>
      <c r="G9" s="38"/>
      <c r="H9" s="38"/>
      <c r="I9" s="39"/>
    </row>
    <row r="10" spans="1:9" x14ac:dyDescent="0.2">
      <c r="A10" s="37"/>
      <c r="B10" s="38"/>
      <c r="C10" s="38"/>
      <c r="D10" s="38"/>
      <c r="E10" s="38"/>
      <c r="F10" s="38"/>
      <c r="G10" s="38"/>
      <c r="H10" s="38"/>
      <c r="I10" s="39"/>
    </row>
    <row r="11" spans="1:9" x14ac:dyDescent="0.2">
      <c r="A11" s="37"/>
      <c r="B11" s="38"/>
      <c r="C11" s="38"/>
      <c r="D11" s="38"/>
      <c r="E11" s="38"/>
      <c r="F11" s="38"/>
      <c r="G11" s="38"/>
      <c r="H11" s="38"/>
      <c r="I11" s="39"/>
    </row>
    <row r="12" spans="1:9" x14ac:dyDescent="0.2">
      <c r="A12" s="37"/>
      <c r="B12" s="38"/>
      <c r="C12" s="38"/>
      <c r="D12" s="38"/>
      <c r="E12" s="38"/>
      <c r="F12" s="38"/>
      <c r="G12" s="38"/>
      <c r="H12" s="38"/>
      <c r="I12" s="39"/>
    </row>
    <row r="13" spans="1:9" x14ac:dyDescent="0.2">
      <c r="A13" s="37"/>
      <c r="B13" s="38"/>
      <c r="C13" s="38"/>
      <c r="D13" s="38"/>
      <c r="E13" s="38"/>
      <c r="F13" s="38"/>
      <c r="G13" s="38"/>
      <c r="H13" s="38"/>
      <c r="I13" s="39"/>
    </row>
    <row r="14" spans="1:9" x14ac:dyDescent="0.2">
      <c r="A14" s="37"/>
      <c r="B14" s="38"/>
      <c r="C14" s="38"/>
      <c r="D14" s="38"/>
      <c r="E14" s="38"/>
      <c r="F14" s="38"/>
      <c r="G14" s="38"/>
      <c r="H14" s="38"/>
      <c r="I14" s="39"/>
    </row>
    <row r="15" spans="1:9" x14ac:dyDescent="0.2">
      <c r="A15" s="37"/>
      <c r="B15" s="38"/>
      <c r="C15" s="38"/>
      <c r="D15" s="38"/>
      <c r="E15" s="38"/>
      <c r="F15" s="38"/>
      <c r="G15" s="38"/>
      <c r="H15" s="38"/>
      <c r="I15" s="39"/>
    </row>
    <row r="16" spans="1:9" x14ac:dyDescent="0.2">
      <c r="A16" s="37"/>
      <c r="B16" s="38"/>
      <c r="C16" s="38"/>
      <c r="D16" s="38"/>
      <c r="E16" s="38"/>
      <c r="F16" s="38"/>
      <c r="G16" s="38"/>
      <c r="H16" s="38"/>
      <c r="I16" s="39"/>
    </row>
    <row r="17" spans="1:9" x14ac:dyDescent="0.2">
      <c r="A17" s="37"/>
      <c r="B17" s="38"/>
      <c r="C17" s="38"/>
      <c r="D17" s="38"/>
      <c r="E17" s="38"/>
      <c r="F17" s="38"/>
      <c r="G17" s="38"/>
      <c r="H17" s="38"/>
      <c r="I17" s="39"/>
    </row>
    <row r="18" spans="1:9" x14ac:dyDescent="0.2">
      <c r="A18" s="37"/>
      <c r="B18" s="38"/>
      <c r="C18" s="38"/>
      <c r="D18" s="40"/>
      <c r="E18" s="38"/>
      <c r="F18" s="38"/>
      <c r="G18" s="38"/>
      <c r="H18" s="38"/>
      <c r="I18" s="39"/>
    </row>
    <row r="19" spans="1:9" x14ac:dyDescent="0.2">
      <c r="A19" s="37"/>
      <c r="B19" s="38"/>
      <c r="C19" s="38"/>
      <c r="D19" s="38"/>
      <c r="E19" s="38"/>
      <c r="F19" s="38"/>
      <c r="G19" s="38"/>
      <c r="H19" s="38"/>
      <c r="I19" s="39"/>
    </row>
    <row r="20" spans="1:9" x14ac:dyDescent="0.2">
      <c r="A20" s="37"/>
      <c r="B20" s="38"/>
      <c r="C20" s="38"/>
      <c r="D20" s="38"/>
      <c r="E20" s="38"/>
      <c r="F20" s="38"/>
      <c r="G20" s="38"/>
      <c r="H20" s="38"/>
      <c r="I20" s="39"/>
    </row>
    <row r="21" spans="1:9" x14ac:dyDescent="0.2">
      <c r="A21" s="37"/>
      <c r="B21" s="38"/>
      <c r="C21" s="38"/>
      <c r="D21" s="38"/>
      <c r="E21" s="38"/>
      <c r="F21" s="38"/>
      <c r="G21" s="38"/>
      <c r="H21" s="38"/>
      <c r="I21" s="39"/>
    </row>
    <row r="22" spans="1:9" x14ac:dyDescent="0.2">
      <c r="A22" s="37"/>
      <c r="B22" s="38"/>
      <c r="C22" s="38"/>
      <c r="D22" s="38"/>
      <c r="E22" s="38"/>
      <c r="F22" s="38"/>
      <c r="G22" s="38"/>
      <c r="H22" s="38"/>
      <c r="I22" s="39"/>
    </row>
    <row r="23" spans="1:9" x14ac:dyDescent="0.2">
      <c r="A23" s="37"/>
      <c r="B23" s="38"/>
      <c r="C23" s="38"/>
      <c r="D23" s="38"/>
      <c r="E23" s="38"/>
      <c r="F23" s="38"/>
      <c r="G23" s="38"/>
      <c r="H23" s="38"/>
      <c r="I23" s="39"/>
    </row>
    <row r="24" spans="1:9" x14ac:dyDescent="0.2">
      <c r="A24" s="37"/>
      <c r="B24" s="38"/>
      <c r="C24" s="38"/>
      <c r="D24" s="38"/>
      <c r="E24" s="38"/>
      <c r="F24" s="38"/>
      <c r="G24" s="38"/>
      <c r="H24" s="38"/>
      <c r="I24" s="39"/>
    </row>
    <row r="25" spans="1:9" x14ac:dyDescent="0.2">
      <c r="A25" s="37"/>
      <c r="B25" s="38"/>
      <c r="C25" s="38"/>
      <c r="D25" s="38"/>
      <c r="E25" s="38"/>
      <c r="F25" s="38"/>
      <c r="G25" s="38"/>
      <c r="H25" s="38"/>
      <c r="I25" s="39"/>
    </row>
    <row r="26" spans="1:9" x14ac:dyDescent="0.2">
      <c r="A26" s="37"/>
      <c r="B26" s="38"/>
      <c r="C26" s="38"/>
      <c r="D26" s="38"/>
      <c r="E26" s="38"/>
      <c r="F26" s="38"/>
      <c r="G26" s="38"/>
      <c r="H26" s="38"/>
      <c r="I26" s="39"/>
    </row>
    <row r="27" spans="1:9" x14ac:dyDescent="0.2">
      <c r="A27" s="37"/>
      <c r="B27" s="38"/>
      <c r="C27" s="38"/>
      <c r="D27" s="38"/>
      <c r="E27" s="38"/>
      <c r="F27" s="38"/>
      <c r="G27" s="38"/>
      <c r="H27" s="38"/>
      <c r="I27" s="39"/>
    </row>
    <row r="28" spans="1:9" x14ac:dyDescent="0.2">
      <c r="A28" s="37"/>
      <c r="B28" s="38"/>
      <c r="C28" s="38"/>
      <c r="D28" s="38"/>
      <c r="E28" s="38"/>
      <c r="F28" s="38"/>
      <c r="G28" s="38"/>
      <c r="H28" s="38"/>
      <c r="I28" s="39"/>
    </row>
    <row r="29" spans="1:9" x14ac:dyDescent="0.2">
      <c r="A29" s="37"/>
      <c r="B29" s="38"/>
      <c r="C29" s="38"/>
      <c r="D29" s="38"/>
      <c r="E29" s="38"/>
      <c r="F29" s="38"/>
      <c r="G29" s="38"/>
      <c r="H29" s="38"/>
      <c r="I29" s="39"/>
    </row>
    <row r="30" spans="1:9" x14ac:dyDescent="0.2">
      <c r="A30" s="37"/>
      <c r="B30" s="38"/>
      <c r="C30" s="38"/>
      <c r="D30" s="38"/>
      <c r="E30" s="38"/>
      <c r="F30" s="38"/>
      <c r="G30" s="38"/>
      <c r="H30" s="38"/>
      <c r="I30" s="39"/>
    </row>
    <row r="31" spans="1:9" x14ac:dyDescent="0.2">
      <c r="A31" s="37"/>
      <c r="B31" s="38"/>
      <c r="C31" s="38"/>
      <c r="D31" s="38"/>
      <c r="E31" s="38"/>
      <c r="F31" s="38"/>
      <c r="G31" s="38"/>
      <c r="H31" s="38"/>
      <c r="I31" s="39"/>
    </row>
    <row r="32" spans="1:9" x14ac:dyDescent="0.2">
      <c r="A32" s="37"/>
      <c r="B32" s="38"/>
      <c r="C32" s="38"/>
      <c r="D32" s="38"/>
      <c r="E32" s="38"/>
      <c r="F32" s="38"/>
      <c r="G32" s="38"/>
      <c r="H32" s="38"/>
      <c r="I32" s="39"/>
    </row>
    <row r="33" spans="1:9" x14ac:dyDescent="0.2">
      <c r="A33" s="37"/>
      <c r="B33" s="38"/>
      <c r="C33" s="38"/>
      <c r="D33" s="38"/>
      <c r="E33" s="38"/>
      <c r="F33" s="38"/>
      <c r="G33" s="38"/>
      <c r="H33" s="38"/>
      <c r="I33" s="39"/>
    </row>
    <row r="34" spans="1:9" x14ac:dyDescent="0.2">
      <c r="A34" s="37"/>
      <c r="B34" s="38"/>
      <c r="C34" s="38"/>
      <c r="D34" s="38"/>
      <c r="E34" s="38"/>
      <c r="F34" s="38"/>
      <c r="G34" s="38"/>
      <c r="H34" s="38"/>
      <c r="I34" s="39"/>
    </row>
    <row r="35" spans="1:9" x14ac:dyDescent="0.2">
      <c r="A35" s="37"/>
      <c r="B35" s="38"/>
      <c r="C35" s="38"/>
      <c r="D35" s="38"/>
      <c r="E35" s="38"/>
      <c r="F35" s="38"/>
      <c r="G35" s="38"/>
      <c r="H35" s="38"/>
      <c r="I35" s="39"/>
    </row>
    <row r="36" spans="1:9" x14ac:dyDescent="0.2">
      <c r="A36" s="37"/>
      <c r="B36" s="38"/>
      <c r="C36" s="38"/>
      <c r="D36" s="38"/>
      <c r="E36" s="38"/>
      <c r="F36" s="38"/>
      <c r="G36" s="38"/>
      <c r="H36" s="38"/>
      <c r="I36" s="39"/>
    </row>
    <row r="37" spans="1:9" x14ac:dyDescent="0.2">
      <c r="A37" s="37"/>
      <c r="B37" s="38"/>
      <c r="C37" s="38"/>
      <c r="D37" s="38"/>
      <c r="E37" s="38"/>
      <c r="F37" s="38"/>
      <c r="G37" s="38"/>
      <c r="H37" s="38"/>
      <c r="I37" s="39"/>
    </row>
    <row r="38" spans="1:9" x14ac:dyDescent="0.2">
      <c r="A38" s="37"/>
      <c r="B38" s="38"/>
      <c r="C38" s="38"/>
      <c r="D38" s="38"/>
      <c r="E38" s="38"/>
      <c r="F38" s="38"/>
      <c r="G38" s="38"/>
      <c r="H38" s="38"/>
      <c r="I38" s="39"/>
    </row>
    <row r="39" spans="1:9" x14ac:dyDescent="0.2">
      <c r="A39" s="37"/>
      <c r="B39" s="38"/>
      <c r="C39" s="38"/>
      <c r="D39" s="38"/>
      <c r="E39" s="38"/>
      <c r="F39" s="38"/>
      <c r="G39" s="38"/>
      <c r="H39" s="38"/>
      <c r="I39" s="39"/>
    </row>
    <row r="40" spans="1:9" x14ac:dyDescent="0.2">
      <c r="A40" s="37"/>
      <c r="B40" s="38"/>
      <c r="C40" s="38"/>
      <c r="D40" s="38"/>
      <c r="E40" s="38"/>
      <c r="F40" s="38"/>
      <c r="G40" s="38"/>
      <c r="H40" s="38"/>
      <c r="I40" s="39"/>
    </row>
    <row r="41" spans="1:9" x14ac:dyDescent="0.2">
      <c r="A41" s="37"/>
      <c r="B41" s="38"/>
      <c r="C41" s="38"/>
      <c r="D41" s="38"/>
      <c r="E41" s="38"/>
      <c r="F41" s="38"/>
      <c r="G41" s="38"/>
      <c r="H41" s="38"/>
      <c r="I41" s="39"/>
    </row>
    <row r="42" spans="1:9" x14ac:dyDescent="0.2">
      <c r="A42" s="37"/>
      <c r="B42" s="38"/>
      <c r="C42" s="38"/>
      <c r="D42" s="38"/>
      <c r="E42" s="38"/>
      <c r="F42" s="38"/>
      <c r="G42" s="38"/>
      <c r="H42" s="38"/>
      <c r="I42" s="39"/>
    </row>
    <row r="43" spans="1:9" x14ac:dyDescent="0.2">
      <c r="A43" s="37"/>
      <c r="B43" s="38"/>
      <c r="C43" s="38"/>
      <c r="D43" s="38"/>
      <c r="E43" s="38"/>
      <c r="F43" s="38"/>
      <c r="G43" s="38"/>
      <c r="H43" s="38"/>
      <c r="I43" s="39"/>
    </row>
    <row r="44" spans="1:9" x14ac:dyDescent="0.2">
      <c r="A44" s="37"/>
      <c r="B44" s="38"/>
      <c r="C44" s="38"/>
      <c r="D44" s="38"/>
      <c r="E44" s="38"/>
      <c r="F44" s="38"/>
      <c r="G44" s="38"/>
      <c r="H44" s="38"/>
      <c r="I44" s="39"/>
    </row>
    <row r="45" spans="1:9" x14ac:dyDescent="0.2">
      <c r="A45" s="37"/>
      <c r="B45" s="38"/>
      <c r="C45" s="38"/>
      <c r="D45" s="38"/>
      <c r="E45" s="38"/>
      <c r="F45" s="38"/>
      <c r="G45" s="38"/>
      <c r="H45" s="38"/>
      <c r="I45" s="39"/>
    </row>
    <row r="46" spans="1:9" x14ac:dyDescent="0.2">
      <c r="A46" s="37"/>
      <c r="B46" s="38"/>
      <c r="C46" s="38"/>
      <c r="D46" s="38"/>
      <c r="E46" s="38"/>
      <c r="F46" s="38"/>
      <c r="G46" s="38"/>
      <c r="H46" s="38"/>
      <c r="I46" s="39"/>
    </row>
    <row r="47" spans="1:9" x14ac:dyDescent="0.2">
      <c r="A47" s="37"/>
      <c r="B47" s="38"/>
      <c r="C47" s="38"/>
      <c r="D47" s="38"/>
      <c r="E47" s="38"/>
      <c r="F47" s="38"/>
      <c r="G47" s="38"/>
      <c r="H47" s="38"/>
      <c r="I47" s="39"/>
    </row>
    <row r="48" spans="1:9" x14ac:dyDescent="0.2">
      <c r="A48" s="37"/>
      <c r="B48" s="38"/>
      <c r="C48" s="38"/>
      <c r="D48" s="38"/>
      <c r="E48" s="38"/>
      <c r="F48" s="38"/>
      <c r="G48" s="38"/>
      <c r="H48" s="38"/>
      <c r="I48" s="39"/>
    </row>
    <row r="49" spans="1:9" x14ac:dyDescent="0.2">
      <c r="A49" s="37"/>
      <c r="B49" s="38"/>
      <c r="C49" s="38"/>
      <c r="D49" s="38"/>
      <c r="E49" s="38"/>
      <c r="F49" s="38"/>
      <c r="G49" s="38"/>
      <c r="H49" s="38"/>
      <c r="I49" s="39"/>
    </row>
    <row r="50" spans="1:9" x14ac:dyDescent="0.2">
      <c r="A50" s="37"/>
      <c r="B50" s="38"/>
      <c r="C50" s="38"/>
      <c r="D50" s="38"/>
      <c r="E50" s="38"/>
      <c r="F50" s="38"/>
      <c r="G50" s="38"/>
      <c r="H50" s="38"/>
      <c r="I50" s="39"/>
    </row>
    <row r="51" spans="1:9" x14ac:dyDescent="0.2">
      <c r="A51" s="37"/>
      <c r="B51" s="38"/>
      <c r="C51" s="38"/>
      <c r="D51" s="38"/>
      <c r="E51" s="38"/>
      <c r="F51" s="38"/>
      <c r="G51" s="38"/>
      <c r="H51" s="38"/>
      <c r="I51" s="39"/>
    </row>
    <row r="52" spans="1:9" x14ac:dyDescent="0.2">
      <c r="A52" s="37"/>
      <c r="B52" s="38"/>
      <c r="C52" s="38"/>
      <c r="D52" s="38"/>
      <c r="E52" s="38"/>
      <c r="F52" s="38"/>
      <c r="G52" s="38"/>
      <c r="H52" s="38"/>
      <c r="I52" s="39"/>
    </row>
    <row r="53" spans="1:9" x14ac:dyDescent="0.2">
      <c r="A53" s="37"/>
      <c r="B53" s="38"/>
      <c r="C53" s="38"/>
      <c r="D53" s="38"/>
      <c r="E53" s="38"/>
      <c r="F53" s="38"/>
      <c r="G53" s="38"/>
      <c r="H53" s="38"/>
      <c r="I53" s="39"/>
    </row>
    <row r="54" spans="1:9" x14ac:dyDescent="0.2">
      <c r="A54" s="37"/>
      <c r="B54" s="38"/>
      <c r="C54" s="38"/>
      <c r="D54" s="38"/>
      <c r="E54" s="38"/>
      <c r="F54" s="38"/>
      <c r="G54" s="38"/>
      <c r="H54" s="38"/>
      <c r="I54" s="39"/>
    </row>
    <row r="55" spans="1:9" x14ac:dyDescent="0.2">
      <c r="A55" s="37"/>
      <c r="B55" s="38"/>
      <c r="C55" s="38"/>
      <c r="D55" s="38"/>
      <c r="E55" s="38"/>
      <c r="F55" s="38"/>
      <c r="G55" s="38"/>
      <c r="H55" s="38"/>
      <c r="I55" s="39"/>
    </row>
    <row r="56" spans="1:9" x14ac:dyDescent="0.2">
      <c r="A56" s="37"/>
      <c r="B56" s="38"/>
      <c r="C56" s="38"/>
      <c r="D56" s="38"/>
      <c r="E56" s="38"/>
      <c r="F56" s="38"/>
      <c r="G56" s="38"/>
      <c r="H56" s="38"/>
      <c r="I56" s="39"/>
    </row>
    <row r="57" spans="1:9" x14ac:dyDescent="0.2">
      <c r="A57" s="41"/>
      <c r="B57" s="42"/>
      <c r="C57" s="42"/>
      <c r="D57" s="42"/>
      <c r="E57" s="42"/>
      <c r="F57" s="42"/>
      <c r="G57" s="42"/>
      <c r="H57" s="42"/>
      <c r="I57" s="43"/>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E3C6-D91D-4714-915F-CCAF75135FBB}">
  <sheetPr codeName="Sheet4">
    <pageSetUpPr fitToPage="1"/>
  </sheetPr>
  <dimension ref="A1:K44"/>
  <sheetViews>
    <sheetView view="pageBreakPreview" zoomScale="80" zoomScaleNormal="100" zoomScaleSheetLayoutView="80" workbookViewId="0"/>
  </sheetViews>
  <sheetFormatPr defaultColWidth="9" defaultRowHeight="15" customHeight="1" x14ac:dyDescent="0.2"/>
  <cols>
    <col min="1" max="1" width="12.26953125" style="7" customWidth="1"/>
    <col min="2" max="2" width="14.90625" style="7" customWidth="1"/>
    <col min="3" max="3" width="21.6328125" style="7" customWidth="1"/>
    <col min="4" max="4" width="11.453125" style="8" customWidth="1"/>
    <col min="5" max="5" width="8.90625" style="7" customWidth="1"/>
    <col min="6" max="7" width="6.08984375" style="8" customWidth="1"/>
    <col min="8" max="8" width="11.08984375" style="8" customWidth="1"/>
    <col min="9" max="16384" width="9" style="7"/>
  </cols>
  <sheetData>
    <row r="1" spans="1:11" ht="30" customHeight="1" x14ac:dyDescent="0.2">
      <c r="A1" s="18" t="s">
        <v>61</v>
      </c>
    </row>
    <row r="2" spans="1:11" ht="30" customHeight="1" x14ac:dyDescent="0.2">
      <c r="A2" s="18" t="s">
        <v>62</v>
      </c>
    </row>
    <row r="3" spans="1:11" ht="15" customHeight="1" x14ac:dyDescent="0.2">
      <c r="A3" s="21" t="s">
        <v>38</v>
      </c>
    </row>
    <row r="4" spans="1:11" ht="20.25" customHeight="1" x14ac:dyDescent="0.2">
      <c r="D4" s="9" t="s">
        <v>39</v>
      </c>
      <c r="E4" s="10" t="s">
        <v>40</v>
      </c>
    </row>
    <row r="6" spans="1:11" ht="15" customHeight="1" x14ac:dyDescent="0.2">
      <c r="A6" s="244" t="s">
        <v>1123</v>
      </c>
      <c r="B6" s="245"/>
      <c r="C6" s="244"/>
      <c r="D6" s="612" t="s">
        <v>1124</v>
      </c>
      <c r="E6" s="614" t="s">
        <v>66</v>
      </c>
      <c r="F6" s="615" t="s">
        <v>35</v>
      </c>
      <c r="G6" s="617" t="s">
        <v>1125</v>
      </c>
      <c r="H6" s="619" t="s">
        <v>1126</v>
      </c>
    </row>
    <row r="7" spans="1:11" ht="15" customHeight="1" x14ac:dyDescent="0.2">
      <c r="A7" s="244" t="s">
        <v>1127</v>
      </c>
      <c r="B7" s="245" t="s">
        <v>1128</v>
      </c>
      <c r="C7" s="246" t="s">
        <v>1128</v>
      </c>
      <c r="D7" s="613"/>
      <c r="E7" s="614"/>
      <c r="F7" s="616"/>
      <c r="G7" s="618"/>
      <c r="H7" s="620"/>
    </row>
    <row r="8" spans="1:11" ht="22.5" customHeight="1" x14ac:dyDescent="0.2">
      <c r="A8" s="11" t="s">
        <v>192</v>
      </c>
      <c r="B8" s="247" t="s">
        <v>1129</v>
      </c>
      <c r="C8" s="12" t="s">
        <v>41</v>
      </c>
      <c r="D8" s="260"/>
      <c r="E8" s="13" t="s">
        <v>1130</v>
      </c>
      <c r="F8" s="243">
        <f>ROUND(G8*0.0258,5)</f>
        <v>0.98814000000000002</v>
      </c>
      <c r="G8" s="239">
        <v>38.299999999999997</v>
      </c>
      <c r="H8" s="248">
        <f t="shared" ref="H8:H42" si="0">IF(ISERROR(D8*F8),"",ROUND(D8*F8,1))/1000</f>
        <v>0</v>
      </c>
      <c r="K8" s="14"/>
    </row>
    <row r="9" spans="1:11" ht="26.25" customHeight="1" x14ac:dyDescent="0.2">
      <c r="A9" s="15"/>
      <c r="B9" s="249"/>
      <c r="C9" s="16" t="s">
        <v>1131</v>
      </c>
      <c r="D9" s="260"/>
      <c r="E9" s="13" t="s">
        <v>1130</v>
      </c>
      <c r="F9" s="243">
        <f t="shared" ref="F9:F40" si="1">ROUND(G9*0.0258,5)</f>
        <v>0.89783999999999997</v>
      </c>
      <c r="G9" s="239">
        <v>34.799999999999997</v>
      </c>
      <c r="H9" s="248">
        <f>IF(ISERROR(D9*F9),"",ROUND(D9*F9,1))/1000</f>
        <v>0</v>
      </c>
      <c r="K9" s="14"/>
    </row>
    <row r="10" spans="1:11" ht="15" customHeight="1" x14ac:dyDescent="0.2">
      <c r="A10" s="15" t="s">
        <v>43</v>
      </c>
      <c r="B10" s="249" t="s">
        <v>43</v>
      </c>
      <c r="C10" s="16" t="s">
        <v>1132</v>
      </c>
      <c r="D10" s="260"/>
      <c r="E10" s="13" t="s">
        <v>1130</v>
      </c>
      <c r="F10" s="243">
        <f t="shared" si="1"/>
        <v>0.86172000000000004</v>
      </c>
      <c r="G10" s="239">
        <v>33.4</v>
      </c>
      <c r="H10" s="248">
        <f t="shared" si="0"/>
        <v>0</v>
      </c>
      <c r="K10" s="14"/>
    </row>
    <row r="11" spans="1:11" ht="15" customHeight="1" x14ac:dyDescent="0.2">
      <c r="A11" s="15" t="s">
        <v>43</v>
      </c>
      <c r="B11" s="249" t="s">
        <v>43</v>
      </c>
      <c r="C11" s="16" t="s">
        <v>44</v>
      </c>
      <c r="D11" s="260"/>
      <c r="E11" s="13" t="s">
        <v>1130</v>
      </c>
      <c r="F11" s="243">
        <f t="shared" si="1"/>
        <v>0.85914000000000001</v>
      </c>
      <c r="G11" s="239">
        <v>33.299999999999997</v>
      </c>
      <c r="H11" s="248">
        <f t="shared" si="0"/>
        <v>0</v>
      </c>
      <c r="K11" s="14"/>
    </row>
    <row r="12" spans="1:11" ht="15" customHeight="1" x14ac:dyDescent="0.2">
      <c r="A12" s="15" t="s">
        <v>43</v>
      </c>
      <c r="B12" s="249" t="s">
        <v>43</v>
      </c>
      <c r="C12" s="16" t="s">
        <v>1133</v>
      </c>
      <c r="D12" s="260"/>
      <c r="E12" s="13" t="s">
        <v>1130</v>
      </c>
      <c r="F12" s="243">
        <f t="shared" si="1"/>
        <v>0.93654000000000004</v>
      </c>
      <c r="G12" s="239">
        <v>36.299999999999997</v>
      </c>
      <c r="H12" s="248">
        <f t="shared" si="0"/>
        <v>0</v>
      </c>
      <c r="K12" s="14"/>
    </row>
    <row r="13" spans="1:11" ht="15" customHeight="1" x14ac:dyDescent="0.2">
      <c r="A13" s="15" t="s">
        <v>43</v>
      </c>
      <c r="B13" s="249" t="s">
        <v>43</v>
      </c>
      <c r="C13" s="16" t="s">
        <v>45</v>
      </c>
      <c r="D13" s="260"/>
      <c r="E13" s="13" t="s">
        <v>1130</v>
      </c>
      <c r="F13" s="243">
        <f t="shared" si="1"/>
        <v>0.94169999999999998</v>
      </c>
      <c r="G13" s="239">
        <v>36.5</v>
      </c>
      <c r="H13" s="248">
        <f t="shared" si="0"/>
        <v>0</v>
      </c>
      <c r="K13" s="14"/>
    </row>
    <row r="14" spans="1:11" ht="15" customHeight="1" x14ac:dyDescent="0.2">
      <c r="A14" s="15" t="s">
        <v>43</v>
      </c>
      <c r="B14" s="249" t="s">
        <v>43</v>
      </c>
      <c r="C14" s="16" t="s">
        <v>46</v>
      </c>
      <c r="D14" s="260"/>
      <c r="E14" s="13" t="s">
        <v>1130</v>
      </c>
      <c r="F14" s="243">
        <f t="shared" si="1"/>
        <v>0.98040000000000005</v>
      </c>
      <c r="G14" s="240">
        <v>38</v>
      </c>
      <c r="H14" s="248">
        <f t="shared" si="0"/>
        <v>0</v>
      </c>
      <c r="K14" s="14"/>
    </row>
    <row r="15" spans="1:11" ht="15" customHeight="1" x14ac:dyDescent="0.2">
      <c r="A15" s="15" t="s">
        <v>43</v>
      </c>
      <c r="B15" s="249" t="s">
        <v>43</v>
      </c>
      <c r="C15" s="16" t="s">
        <v>47</v>
      </c>
      <c r="D15" s="260"/>
      <c r="E15" s="13" t="s">
        <v>1130</v>
      </c>
      <c r="F15" s="243">
        <f t="shared" si="1"/>
        <v>1.00362</v>
      </c>
      <c r="G15" s="239">
        <v>38.9</v>
      </c>
      <c r="H15" s="248">
        <f t="shared" si="0"/>
        <v>0</v>
      </c>
      <c r="K15" s="14"/>
    </row>
    <row r="16" spans="1:11" ht="15" customHeight="1" x14ac:dyDescent="0.2">
      <c r="A16" s="15"/>
      <c r="B16" s="249"/>
      <c r="C16" s="16" t="s">
        <v>48</v>
      </c>
      <c r="D16" s="260"/>
      <c r="E16" s="17" t="s">
        <v>1130</v>
      </c>
      <c r="F16" s="243">
        <f t="shared" si="1"/>
        <v>1.0784400000000001</v>
      </c>
      <c r="G16" s="239">
        <v>41.8</v>
      </c>
      <c r="H16" s="248">
        <f t="shared" si="0"/>
        <v>0</v>
      </c>
      <c r="K16" s="14"/>
    </row>
    <row r="17" spans="1:11" ht="24" customHeight="1" x14ac:dyDescent="0.2">
      <c r="A17" s="15" t="s">
        <v>43</v>
      </c>
      <c r="B17" s="249" t="s">
        <v>43</v>
      </c>
      <c r="C17" s="16" t="s">
        <v>1134</v>
      </c>
      <c r="D17" s="260"/>
      <c r="E17" s="17" t="s">
        <v>1130</v>
      </c>
      <c r="F17" s="243">
        <f t="shared" si="1"/>
        <v>1.0371600000000001</v>
      </c>
      <c r="G17" s="239">
        <v>40.200000000000003</v>
      </c>
      <c r="H17" s="248">
        <f t="shared" si="0"/>
        <v>0</v>
      </c>
      <c r="K17" s="14"/>
    </row>
    <row r="18" spans="1:11" ht="15" customHeight="1" x14ac:dyDescent="0.2">
      <c r="A18" s="15" t="s">
        <v>43</v>
      </c>
      <c r="B18" s="249" t="s">
        <v>43</v>
      </c>
      <c r="C18" s="16" t="s">
        <v>49</v>
      </c>
      <c r="D18" s="260"/>
      <c r="E18" s="17" t="s">
        <v>1135</v>
      </c>
      <c r="F18" s="243">
        <f t="shared" si="1"/>
        <v>1.032</v>
      </c>
      <c r="G18" s="240">
        <v>40</v>
      </c>
      <c r="H18" s="248">
        <f t="shared" si="0"/>
        <v>0</v>
      </c>
      <c r="K18" s="14"/>
    </row>
    <row r="19" spans="1:11" ht="15" customHeight="1" x14ac:dyDescent="0.2">
      <c r="A19" s="15" t="s">
        <v>43</v>
      </c>
      <c r="B19" s="249" t="s">
        <v>43</v>
      </c>
      <c r="C19" s="16" t="s">
        <v>1199</v>
      </c>
      <c r="D19" s="260"/>
      <c r="E19" s="17" t="s">
        <v>1135</v>
      </c>
      <c r="F19" s="243">
        <f t="shared" si="1"/>
        <v>0.87978000000000001</v>
      </c>
      <c r="G19" s="239">
        <v>34.1</v>
      </c>
      <c r="H19" s="248">
        <f t="shared" si="0"/>
        <v>0</v>
      </c>
      <c r="K19" s="14"/>
    </row>
    <row r="20" spans="1:11" ht="15" customHeight="1" x14ac:dyDescent="0.2">
      <c r="A20" s="15" t="s">
        <v>43</v>
      </c>
      <c r="B20" s="249" t="s">
        <v>43</v>
      </c>
      <c r="C20" s="16" t="s">
        <v>1137</v>
      </c>
      <c r="D20" s="260"/>
      <c r="E20" s="17" t="s">
        <v>1135</v>
      </c>
      <c r="F20" s="243">
        <f t="shared" si="1"/>
        <v>1.2925800000000001</v>
      </c>
      <c r="G20" s="239">
        <v>50.1</v>
      </c>
      <c r="H20" s="248">
        <f t="shared" si="0"/>
        <v>0</v>
      </c>
      <c r="K20" s="14"/>
    </row>
    <row r="21" spans="1:11" ht="15" customHeight="1" x14ac:dyDescent="0.2">
      <c r="A21" s="15"/>
      <c r="B21" s="249"/>
      <c r="C21" s="16" t="s">
        <v>1138</v>
      </c>
      <c r="D21" s="260"/>
      <c r="E21" s="17" t="s">
        <v>1139</v>
      </c>
      <c r="F21" s="243">
        <f t="shared" si="1"/>
        <v>1.1893800000000001</v>
      </c>
      <c r="G21" s="239">
        <v>46.1</v>
      </c>
      <c r="H21" s="248">
        <f t="shared" si="0"/>
        <v>0</v>
      </c>
      <c r="K21" s="14"/>
    </row>
    <row r="22" spans="1:11" ht="15" customHeight="1" x14ac:dyDescent="0.2">
      <c r="A22" s="15"/>
      <c r="B22" s="249"/>
      <c r="C22" s="16" t="s">
        <v>1140</v>
      </c>
      <c r="D22" s="260"/>
      <c r="E22" s="17" t="s">
        <v>1135</v>
      </c>
      <c r="F22" s="243">
        <f t="shared" si="1"/>
        <v>1.41126</v>
      </c>
      <c r="G22" s="239">
        <v>54.7</v>
      </c>
      <c r="H22" s="248">
        <f t="shared" si="0"/>
        <v>0</v>
      </c>
      <c r="K22" s="14"/>
    </row>
    <row r="23" spans="1:11" ht="15" customHeight="1" x14ac:dyDescent="0.2">
      <c r="A23" s="15"/>
      <c r="B23" s="249"/>
      <c r="C23" s="16" t="s">
        <v>51</v>
      </c>
      <c r="D23" s="260"/>
      <c r="E23" s="17" t="s">
        <v>1139</v>
      </c>
      <c r="F23" s="243">
        <f t="shared" si="1"/>
        <v>0.99072000000000005</v>
      </c>
      <c r="G23" s="239">
        <v>38.4</v>
      </c>
      <c r="H23" s="248">
        <f t="shared" si="0"/>
        <v>0</v>
      </c>
      <c r="K23" s="14"/>
    </row>
    <row r="24" spans="1:11" ht="15" customHeight="1" x14ac:dyDescent="0.2">
      <c r="A24" s="15"/>
      <c r="B24" s="249"/>
      <c r="C24" s="16" t="s">
        <v>1141</v>
      </c>
      <c r="D24" s="260"/>
      <c r="E24" s="17" t="s">
        <v>1135</v>
      </c>
      <c r="F24" s="243">
        <f t="shared" si="1"/>
        <v>0.74046000000000001</v>
      </c>
      <c r="G24" s="239">
        <v>28.7</v>
      </c>
      <c r="H24" s="248">
        <f t="shared" si="0"/>
        <v>0</v>
      </c>
      <c r="K24" s="14"/>
    </row>
    <row r="25" spans="1:11" ht="15" customHeight="1" x14ac:dyDescent="0.2">
      <c r="A25" s="15"/>
      <c r="B25" s="249"/>
      <c r="C25" s="16" t="s">
        <v>1142</v>
      </c>
      <c r="D25" s="260"/>
      <c r="E25" s="17" t="s">
        <v>1135</v>
      </c>
      <c r="F25" s="243">
        <f t="shared" si="1"/>
        <v>0.73014000000000001</v>
      </c>
      <c r="G25" s="239">
        <v>28.3</v>
      </c>
      <c r="H25" s="248">
        <f t="shared" si="0"/>
        <v>0</v>
      </c>
      <c r="K25" s="14"/>
    </row>
    <row r="26" spans="1:11" ht="15" customHeight="1" x14ac:dyDescent="0.2">
      <c r="A26" s="15"/>
      <c r="B26" s="249"/>
      <c r="C26" s="16" t="s">
        <v>1143</v>
      </c>
      <c r="D26" s="260"/>
      <c r="E26" s="17" t="s">
        <v>1135</v>
      </c>
      <c r="F26" s="243">
        <f t="shared" si="1"/>
        <v>0.74561999999999995</v>
      </c>
      <c r="G26" s="239">
        <v>28.9</v>
      </c>
      <c r="H26" s="248">
        <f t="shared" si="0"/>
        <v>0</v>
      </c>
      <c r="K26" s="14"/>
    </row>
    <row r="27" spans="1:11" ht="15" customHeight="1" x14ac:dyDescent="0.2">
      <c r="A27" s="15"/>
      <c r="B27" s="249"/>
      <c r="C27" s="16" t="s">
        <v>1144</v>
      </c>
      <c r="D27" s="260"/>
      <c r="E27" s="17" t="s">
        <v>1135</v>
      </c>
      <c r="F27" s="243">
        <f t="shared" si="1"/>
        <v>0.62436000000000003</v>
      </c>
      <c r="G27" s="239">
        <v>24.2</v>
      </c>
      <c r="H27" s="248">
        <f t="shared" si="0"/>
        <v>0</v>
      </c>
      <c r="K27" s="14"/>
    </row>
    <row r="28" spans="1:11" ht="15" customHeight="1" x14ac:dyDescent="0.2">
      <c r="A28" s="15"/>
      <c r="B28" s="249"/>
      <c r="C28" s="16" t="s">
        <v>1145</v>
      </c>
      <c r="D28" s="260"/>
      <c r="E28" s="17" t="s">
        <v>1135</v>
      </c>
      <c r="F28" s="243">
        <f t="shared" si="1"/>
        <v>0.67337999999999998</v>
      </c>
      <c r="G28" s="239">
        <v>26.1</v>
      </c>
      <c r="H28" s="248">
        <f t="shared" si="0"/>
        <v>0</v>
      </c>
      <c r="K28" s="14"/>
    </row>
    <row r="29" spans="1:11" ht="15" customHeight="1" x14ac:dyDescent="0.2">
      <c r="A29" s="15"/>
      <c r="B29" s="249"/>
      <c r="C29" s="16" t="s">
        <v>1146</v>
      </c>
      <c r="D29" s="260"/>
      <c r="E29" s="17" t="s">
        <v>1135</v>
      </c>
      <c r="F29" s="243">
        <f t="shared" si="1"/>
        <v>0.71723999999999999</v>
      </c>
      <c r="G29" s="239">
        <v>27.8</v>
      </c>
      <c r="H29" s="248">
        <f t="shared" si="0"/>
        <v>0</v>
      </c>
      <c r="K29" s="14"/>
    </row>
    <row r="30" spans="1:11" ht="15" customHeight="1" x14ac:dyDescent="0.2">
      <c r="A30" s="15"/>
      <c r="B30" s="249"/>
      <c r="C30" s="16" t="s">
        <v>52</v>
      </c>
      <c r="D30" s="260"/>
      <c r="E30" s="17" t="s">
        <v>1135</v>
      </c>
      <c r="F30" s="243">
        <f t="shared" si="1"/>
        <v>0.74819999999999998</v>
      </c>
      <c r="G30" s="240">
        <v>29</v>
      </c>
      <c r="H30" s="248">
        <f t="shared" si="0"/>
        <v>0</v>
      </c>
      <c r="K30" s="14"/>
    </row>
    <row r="31" spans="1:11" ht="15" customHeight="1" x14ac:dyDescent="0.2">
      <c r="A31" s="15"/>
      <c r="B31" s="249"/>
      <c r="C31" s="16" t="s">
        <v>53</v>
      </c>
      <c r="D31" s="260"/>
      <c r="E31" s="17" t="s">
        <v>1135</v>
      </c>
      <c r="F31" s="243">
        <f t="shared" si="1"/>
        <v>0.96233999999999997</v>
      </c>
      <c r="G31" s="239">
        <v>37.299999999999997</v>
      </c>
      <c r="H31" s="248">
        <f t="shared" si="0"/>
        <v>0</v>
      </c>
    </row>
    <row r="32" spans="1:11" ht="15" customHeight="1" x14ac:dyDescent="0.2">
      <c r="A32" s="15"/>
      <c r="B32" s="249"/>
      <c r="C32" s="16" t="s">
        <v>54</v>
      </c>
      <c r="D32" s="260"/>
      <c r="E32" s="17" t="s">
        <v>1139</v>
      </c>
      <c r="F32" s="243">
        <f t="shared" si="1"/>
        <v>0.47471999999999998</v>
      </c>
      <c r="G32" s="239">
        <v>18.399999999999999</v>
      </c>
      <c r="H32" s="248">
        <f t="shared" si="0"/>
        <v>0</v>
      </c>
    </row>
    <row r="33" spans="1:8" ht="15" customHeight="1" x14ac:dyDescent="0.2">
      <c r="A33" s="15"/>
      <c r="B33" s="249"/>
      <c r="C33" s="16" t="s">
        <v>55</v>
      </c>
      <c r="D33" s="260"/>
      <c r="E33" s="17" t="s">
        <v>1139</v>
      </c>
      <c r="F33" s="243">
        <f t="shared" si="1"/>
        <v>8.3330000000000001E-2</v>
      </c>
      <c r="G33" s="239">
        <v>3.23</v>
      </c>
      <c r="H33" s="248">
        <f t="shared" si="0"/>
        <v>0</v>
      </c>
    </row>
    <row r="34" spans="1:8" ht="15" customHeight="1" x14ac:dyDescent="0.2">
      <c r="A34" s="15"/>
      <c r="B34" s="249"/>
      <c r="C34" s="16" t="s">
        <v>1147</v>
      </c>
      <c r="D34" s="260"/>
      <c r="E34" s="17" t="s">
        <v>1139</v>
      </c>
      <c r="F34" s="243">
        <f t="shared" si="1"/>
        <v>8.9010000000000006E-2</v>
      </c>
      <c r="G34" s="239">
        <v>3.45</v>
      </c>
      <c r="H34" s="248">
        <f t="shared" si="0"/>
        <v>0</v>
      </c>
    </row>
    <row r="35" spans="1:8" ht="15" customHeight="1" x14ac:dyDescent="0.2">
      <c r="A35" s="15"/>
      <c r="B35" s="249"/>
      <c r="C35" s="16" t="s">
        <v>56</v>
      </c>
      <c r="D35" s="260"/>
      <c r="E35" s="17" t="s">
        <v>1139</v>
      </c>
      <c r="F35" s="243">
        <f t="shared" si="1"/>
        <v>0.19427</v>
      </c>
      <c r="G35" s="239">
        <v>7.53</v>
      </c>
      <c r="H35" s="248">
        <f t="shared" si="0"/>
        <v>0</v>
      </c>
    </row>
    <row r="36" spans="1:8" ht="15" customHeight="1" x14ac:dyDescent="0.2">
      <c r="A36" s="15"/>
      <c r="B36" s="249"/>
      <c r="C36" s="16" t="s">
        <v>57</v>
      </c>
      <c r="D36" s="260"/>
      <c r="E36" s="17" t="s">
        <v>1139</v>
      </c>
      <c r="F36" s="243">
        <f t="shared" si="1"/>
        <v>1.032</v>
      </c>
      <c r="G36" s="239">
        <v>40</v>
      </c>
      <c r="H36" s="248">
        <f t="shared" si="0"/>
        <v>0</v>
      </c>
    </row>
    <row r="37" spans="1:8" ht="15" customHeight="1" x14ac:dyDescent="0.2">
      <c r="A37" s="607" t="s">
        <v>1148</v>
      </c>
      <c r="B37" s="250" t="s">
        <v>1149</v>
      </c>
      <c r="C37" s="16" t="s">
        <v>1150</v>
      </c>
      <c r="D37" s="260"/>
      <c r="E37" s="17" t="s">
        <v>58</v>
      </c>
      <c r="F37" s="243">
        <f t="shared" si="1"/>
        <v>3.0190000000000002E-2</v>
      </c>
      <c r="G37" s="239">
        <v>1.17</v>
      </c>
      <c r="H37" s="248">
        <f t="shared" si="0"/>
        <v>0</v>
      </c>
    </row>
    <row r="38" spans="1:8" ht="15" customHeight="1" x14ac:dyDescent="0.2">
      <c r="A38" s="621"/>
      <c r="B38" s="247"/>
      <c r="C38" s="16" t="s">
        <v>1151</v>
      </c>
      <c r="D38" s="260"/>
      <c r="E38" s="17" t="s">
        <v>58</v>
      </c>
      <c r="F38" s="243">
        <f t="shared" si="1"/>
        <v>3.0700000000000002E-2</v>
      </c>
      <c r="G38" s="239">
        <v>1.19</v>
      </c>
      <c r="H38" s="248">
        <f t="shared" si="0"/>
        <v>0</v>
      </c>
    </row>
    <row r="39" spans="1:8" ht="15" customHeight="1" x14ac:dyDescent="0.2">
      <c r="A39" s="621"/>
      <c r="B39" s="247"/>
      <c r="C39" s="16" t="s">
        <v>1152</v>
      </c>
      <c r="D39" s="260"/>
      <c r="E39" s="17" t="s">
        <v>58</v>
      </c>
      <c r="F39" s="243">
        <f t="shared" si="1"/>
        <v>3.0700000000000002E-2</v>
      </c>
      <c r="G39" s="239">
        <v>1.19</v>
      </c>
      <c r="H39" s="248">
        <f t="shared" si="0"/>
        <v>0</v>
      </c>
    </row>
    <row r="40" spans="1:8" ht="15" customHeight="1" x14ac:dyDescent="0.2">
      <c r="A40" s="608"/>
      <c r="B40" s="247"/>
      <c r="C40" s="16" t="s">
        <v>1153</v>
      </c>
      <c r="D40" s="260"/>
      <c r="E40" s="17" t="s">
        <v>58</v>
      </c>
      <c r="F40" s="243">
        <f t="shared" si="1"/>
        <v>3.0700000000000002E-2</v>
      </c>
      <c r="G40" s="239">
        <v>1.19</v>
      </c>
      <c r="H40" s="248">
        <f t="shared" si="0"/>
        <v>0</v>
      </c>
    </row>
    <row r="41" spans="1:8" ht="24" customHeight="1" x14ac:dyDescent="0.2">
      <c r="A41" s="607" t="s">
        <v>1154</v>
      </c>
      <c r="B41" s="250" t="s">
        <v>63</v>
      </c>
      <c r="C41" s="251" t="s">
        <v>1155</v>
      </c>
      <c r="D41" s="260"/>
      <c r="E41" s="17" t="s">
        <v>1156</v>
      </c>
      <c r="F41" s="243">
        <f>ROUND(G41*0.0258,5)</f>
        <v>0.22291</v>
      </c>
      <c r="G41" s="252">
        <v>8.64</v>
      </c>
      <c r="H41" s="248">
        <f t="shared" si="0"/>
        <v>0</v>
      </c>
    </row>
    <row r="42" spans="1:8" ht="24" customHeight="1" thickBot="1" x14ac:dyDescent="0.25">
      <c r="A42" s="608"/>
      <c r="B42" s="253" t="s">
        <v>64</v>
      </c>
      <c r="C42" s="16" t="s">
        <v>1155</v>
      </c>
      <c r="D42" s="260"/>
      <c r="E42" s="17" t="s">
        <v>1156</v>
      </c>
      <c r="F42" s="243">
        <f>ROUND(G42*0.0258,5)</f>
        <v>0.22291</v>
      </c>
      <c r="G42" s="252">
        <v>8.64</v>
      </c>
      <c r="H42" s="248">
        <f t="shared" si="0"/>
        <v>0</v>
      </c>
    </row>
    <row r="43" spans="1:8" ht="15" customHeight="1" thickBot="1" x14ac:dyDescent="0.25">
      <c r="A43" s="254"/>
      <c r="B43" s="254"/>
      <c r="C43" s="254"/>
      <c r="D43" s="255"/>
      <c r="E43" s="256"/>
      <c r="F43" s="255"/>
      <c r="G43" s="257" t="s">
        <v>1157</v>
      </c>
      <c r="H43" s="258">
        <f>SUM(H8:H42)</f>
        <v>0</v>
      </c>
    </row>
    <row r="44" spans="1:8" ht="55.5" customHeight="1" thickBot="1" x14ac:dyDescent="0.25">
      <c r="A44" s="254"/>
      <c r="B44" s="254"/>
      <c r="C44" s="259" t="s">
        <v>1158</v>
      </c>
      <c r="D44" s="609" t="str">
        <f>IF(H43=0,"数値を入力してください",IF(H43&gt;=1500,"1500kL以上です。１号計画書【様式第1,4号】、１号報告書【様式第5,8号】を提出して下さい。",IF(H43&lt;500,"1,500kL未満です。大気汚染防止法のばい煙発生施設の届出がある場合には２号計画書【様式第2号】、２号報告書【様式第6号】を提出して下さい。",IF(H43&lt;1,500,"1,500kL未満です。大気汚染防止法のばい煙発生施設の届出がある場合には２号計画書【様式第2,4号】、２号報告書【様式第6,8号】を提出して下さい。"))))</f>
        <v>数値を入力してください</v>
      </c>
      <c r="E44" s="610"/>
      <c r="F44" s="610"/>
      <c r="G44" s="610"/>
      <c r="H44" s="611"/>
    </row>
  </sheetData>
  <sheetProtection algorithmName="SHA-512" hashValue="bfVSwYF4w4nA9F2hdze4d2z2/tcGO3D+x7Lihyrn/yJucU2MWyF36KkXF6ti/e6hKhgNf6K/9BkVo+mvoYVxlQ==" saltValue="wXyMBnEQqZhWEkDHqTsIjA==" spinCount="100000" sheet="1" objects="1" scenarios="1"/>
  <mergeCells count="8">
    <mergeCell ref="A41:A42"/>
    <mergeCell ref="D44:H44"/>
    <mergeCell ref="D6:D7"/>
    <mergeCell ref="E6:E7"/>
    <mergeCell ref="F6:F7"/>
    <mergeCell ref="G6:G7"/>
    <mergeCell ref="H6:H7"/>
    <mergeCell ref="A37:A40"/>
  </mergeCells>
  <phoneticPr fontId="3"/>
  <printOptions horizontalCentered="1"/>
  <pageMargins left="0.59055118110236227" right="0.59055118110236227" top="0.98425196850393704" bottom="0.98425196850393704" header="0.51181102362204722" footer="0.51181102362204722"/>
  <pageSetup paperSize="9" scale="6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9EA2-D192-41EB-AAC5-EF0BDF5F7E47}">
  <sheetPr codeName="Sheet5"/>
  <dimension ref="B1:M32"/>
  <sheetViews>
    <sheetView zoomScale="80" zoomScaleNormal="80" workbookViewId="0"/>
  </sheetViews>
  <sheetFormatPr defaultRowHeight="13" x14ac:dyDescent="0.2"/>
  <cols>
    <col min="1" max="1" width="5.6328125" customWidth="1"/>
    <col min="2" max="2" width="36.36328125" customWidth="1"/>
    <col min="3" max="3" width="7.36328125" customWidth="1"/>
    <col min="4" max="4" width="10.90625" customWidth="1"/>
    <col min="5" max="5" width="9" customWidth="1"/>
    <col min="6" max="6" width="10" customWidth="1"/>
    <col min="7" max="7" width="9.453125" customWidth="1"/>
    <col min="8" max="8" width="24" customWidth="1"/>
    <col min="9" max="9" width="6.36328125" customWidth="1"/>
    <col min="10" max="10" width="11.453125" customWidth="1"/>
    <col min="11" max="11" width="9.26953125" customWidth="1"/>
    <col min="12" max="12" width="11.453125" customWidth="1"/>
    <col min="13" max="13" width="10" customWidth="1"/>
  </cols>
  <sheetData>
    <row r="1" spans="2:13" ht="13.5" thickBot="1" x14ac:dyDescent="0.25"/>
    <row r="2" spans="2:13" ht="27.75" customHeight="1" x14ac:dyDescent="0.2">
      <c r="B2" s="647" t="s">
        <v>74</v>
      </c>
      <c r="C2" s="639" t="s">
        <v>66</v>
      </c>
      <c r="D2" s="641" t="s">
        <v>1193</v>
      </c>
      <c r="E2" s="643" t="s">
        <v>1194</v>
      </c>
      <c r="F2" s="643" t="s">
        <v>1195</v>
      </c>
      <c r="G2" s="622" t="s">
        <v>1197</v>
      </c>
      <c r="H2" s="645" t="s">
        <v>74</v>
      </c>
      <c r="I2" s="639" t="s">
        <v>66</v>
      </c>
      <c r="J2" s="641" t="s">
        <v>1193</v>
      </c>
      <c r="K2" s="643" t="s">
        <v>1196</v>
      </c>
      <c r="L2" s="643" t="s">
        <v>1195</v>
      </c>
      <c r="M2" s="622" t="s">
        <v>1197</v>
      </c>
    </row>
    <row r="3" spans="2:13" ht="13.5" thickBot="1" x14ac:dyDescent="0.25">
      <c r="B3" s="648"/>
      <c r="C3" s="640"/>
      <c r="D3" s="642"/>
      <c r="E3" s="644"/>
      <c r="F3" s="644"/>
      <c r="G3" s="623"/>
      <c r="H3" s="646"/>
      <c r="I3" s="640"/>
      <c r="J3" s="642"/>
      <c r="K3" s="644"/>
      <c r="L3" s="644"/>
      <c r="M3" s="623"/>
    </row>
    <row r="4" spans="2:13" ht="16.5" customHeight="1" x14ac:dyDescent="0.2">
      <c r="B4" s="289" t="s">
        <v>69</v>
      </c>
      <c r="C4" s="290" t="s">
        <v>42</v>
      </c>
      <c r="D4" s="291">
        <v>38.299999999999997</v>
      </c>
      <c r="E4" s="295">
        <v>6.9666666666666668E-2</v>
      </c>
      <c r="F4" s="306">
        <f t="shared" ref="F4:F20" si="0">D4*E4</f>
        <v>2.6682333333333332</v>
      </c>
      <c r="G4" s="307">
        <v>0.98814000000000002</v>
      </c>
      <c r="H4" s="292" t="s">
        <v>1117</v>
      </c>
      <c r="I4" s="294" t="s">
        <v>50</v>
      </c>
      <c r="J4" s="291">
        <v>28.3</v>
      </c>
      <c r="K4" s="295">
        <v>9.2033333333333342E-2</v>
      </c>
      <c r="L4" s="306">
        <f>J4*K4</f>
        <v>2.6045433333333334</v>
      </c>
      <c r="M4" s="307">
        <v>0.73014000000000001</v>
      </c>
    </row>
    <row r="5" spans="2:13" ht="16.5" customHeight="1" x14ac:dyDescent="0.2">
      <c r="B5" s="28" t="s">
        <v>1111</v>
      </c>
      <c r="C5" s="24" t="s">
        <v>42</v>
      </c>
      <c r="D5" s="25">
        <v>34.799999999999997</v>
      </c>
      <c r="E5" s="296">
        <v>6.7100000000000007E-2</v>
      </c>
      <c r="F5" s="302">
        <f t="shared" si="0"/>
        <v>2.33508</v>
      </c>
      <c r="G5" s="303">
        <v>0.89783999999999997</v>
      </c>
      <c r="H5" s="287" t="s">
        <v>1118</v>
      </c>
      <c r="I5" s="27" t="s">
        <v>50</v>
      </c>
      <c r="J5" s="25">
        <v>28.9</v>
      </c>
      <c r="K5" s="297">
        <v>8.9833333333333334E-2</v>
      </c>
      <c r="L5" s="302">
        <f t="shared" ref="L5:L15" si="1">J5*K5</f>
        <v>2.5961833333333333</v>
      </c>
      <c r="M5" s="303">
        <v>0.74561999999999995</v>
      </c>
    </row>
    <row r="6" spans="2:13" ht="16.5" customHeight="1" x14ac:dyDescent="0.2">
      <c r="B6" s="28" t="s">
        <v>75</v>
      </c>
      <c r="C6" s="24" t="s">
        <v>82</v>
      </c>
      <c r="D6" s="25">
        <v>33.4</v>
      </c>
      <c r="E6" s="297">
        <v>6.8566666666666679E-2</v>
      </c>
      <c r="F6" s="302">
        <f t="shared" si="0"/>
        <v>2.2901266666666671</v>
      </c>
      <c r="G6" s="303">
        <v>0.86172000000000004</v>
      </c>
      <c r="H6" s="287" t="s">
        <v>1119</v>
      </c>
      <c r="I6" s="27" t="s">
        <v>50</v>
      </c>
      <c r="J6" s="25">
        <v>24.2</v>
      </c>
      <c r="K6" s="297">
        <v>8.8733333333333331E-2</v>
      </c>
      <c r="L6" s="302">
        <f t="shared" si="1"/>
        <v>2.1473466666666665</v>
      </c>
      <c r="M6" s="303">
        <v>0.62436000000000003</v>
      </c>
    </row>
    <row r="7" spans="2:13" ht="16.5" customHeight="1" x14ac:dyDescent="0.2">
      <c r="B7" s="28" t="s">
        <v>83</v>
      </c>
      <c r="C7" s="24" t="s">
        <v>42</v>
      </c>
      <c r="D7" s="25">
        <v>33.299999999999997</v>
      </c>
      <c r="E7" s="297">
        <v>6.8199999999999997E-2</v>
      </c>
      <c r="F7" s="302">
        <f t="shared" si="0"/>
        <v>2.2710599999999999</v>
      </c>
      <c r="G7" s="303">
        <v>0.85914000000000001</v>
      </c>
      <c r="H7" s="287" t="s">
        <v>1120</v>
      </c>
      <c r="I7" s="27" t="s">
        <v>50</v>
      </c>
      <c r="J7" s="25">
        <v>26.1</v>
      </c>
      <c r="K7" s="296">
        <v>8.9099999999999999E-2</v>
      </c>
      <c r="L7" s="302">
        <f t="shared" si="1"/>
        <v>2.32551</v>
      </c>
      <c r="M7" s="303">
        <v>0.67337999999999998</v>
      </c>
    </row>
    <row r="8" spans="2:13" ht="16.5" customHeight="1" x14ac:dyDescent="0.2">
      <c r="B8" s="242" t="s">
        <v>1112</v>
      </c>
      <c r="C8" s="24" t="s">
        <v>42</v>
      </c>
      <c r="D8" s="25">
        <v>36.299999999999997</v>
      </c>
      <c r="E8" s="297">
        <v>6.8199999999999997E-2</v>
      </c>
      <c r="F8" s="302">
        <f t="shared" si="0"/>
        <v>2.4756599999999995</v>
      </c>
      <c r="G8" s="303">
        <v>0.93654000000000004</v>
      </c>
      <c r="H8" s="287" t="s">
        <v>1121</v>
      </c>
      <c r="I8" s="27" t="s">
        <v>50</v>
      </c>
      <c r="J8" s="25">
        <v>27.8</v>
      </c>
      <c r="K8" s="297">
        <v>9.4966666666666658E-2</v>
      </c>
      <c r="L8" s="302">
        <f t="shared" si="1"/>
        <v>2.640073333333333</v>
      </c>
      <c r="M8" s="303">
        <v>0.71723999999999999</v>
      </c>
    </row>
    <row r="9" spans="2:13" ht="16.5" customHeight="1" x14ac:dyDescent="0.2">
      <c r="B9" s="26" t="s">
        <v>30</v>
      </c>
      <c r="C9" s="24" t="s">
        <v>42</v>
      </c>
      <c r="D9" s="25">
        <v>36.5</v>
      </c>
      <c r="E9" s="298">
        <v>6.8566666666666679E-2</v>
      </c>
      <c r="F9" s="302">
        <f t="shared" si="0"/>
        <v>2.5026833333333336</v>
      </c>
      <c r="G9" s="303">
        <v>0.94169999999999998</v>
      </c>
      <c r="H9" s="287" t="s">
        <v>52</v>
      </c>
      <c r="I9" s="27" t="s">
        <v>50</v>
      </c>
      <c r="J9" s="25">
        <v>29</v>
      </c>
      <c r="K9" s="297">
        <v>0.10963333333333332</v>
      </c>
      <c r="L9" s="302">
        <f t="shared" si="1"/>
        <v>3.1793666666666662</v>
      </c>
      <c r="M9" s="303">
        <v>0.74819999999999998</v>
      </c>
    </row>
    <row r="10" spans="2:13" ht="16.5" customHeight="1" x14ac:dyDescent="0.2">
      <c r="B10" s="26" t="s">
        <v>76</v>
      </c>
      <c r="C10" s="24" t="s">
        <v>42</v>
      </c>
      <c r="D10" s="25">
        <v>38</v>
      </c>
      <c r="E10" s="297">
        <v>6.8933333333333333E-2</v>
      </c>
      <c r="F10" s="302">
        <f t="shared" si="0"/>
        <v>2.6194666666666668</v>
      </c>
      <c r="G10" s="303">
        <v>0.98040000000000005</v>
      </c>
      <c r="H10" s="287" t="s">
        <v>53</v>
      </c>
      <c r="I10" s="27" t="s">
        <v>50</v>
      </c>
      <c r="J10" s="25">
        <v>37.299999999999997</v>
      </c>
      <c r="K10" s="297">
        <v>7.6633333333333331E-2</v>
      </c>
      <c r="L10" s="302">
        <f t="shared" si="1"/>
        <v>2.8584233333333331</v>
      </c>
      <c r="M10" s="303">
        <v>0.96233999999999997</v>
      </c>
    </row>
    <row r="11" spans="2:13" ht="16.5" customHeight="1" x14ac:dyDescent="0.2">
      <c r="B11" s="26" t="s">
        <v>31</v>
      </c>
      <c r="C11" s="24" t="s">
        <v>42</v>
      </c>
      <c r="D11" s="25">
        <v>38.9</v>
      </c>
      <c r="E11" s="297">
        <v>7.0766666666666672E-2</v>
      </c>
      <c r="F11" s="302">
        <f t="shared" si="0"/>
        <v>2.7528233333333336</v>
      </c>
      <c r="G11" s="303">
        <v>1.00362</v>
      </c>
      <c r="H11" s="287" t="s">
        <v>54</v>
      </c>
      <c r="I11" s="27" t="s">
        <v>1114</v>
      </c>
      <c r="J11" s="29">
        <v>18.399999999999999</v>
      </c>
      <c r="K11" s="297">
        <v>3.9966666666666671E-2</v>
      </c>
      <c r="L11" s="302">
        <f t="shared" si="1"/>
        <v>0.73538666666666674</v>
      </c>
      <c r="M11" s="303">
        <v>0.47471999999999998</v>
      </c>
    </row>
    <row r="12" spans="2:13" ht="16.5" customHeight="1" x14ac:dyDescent="0.2">
      <c r="B12" s="26" t="s">
        <v>77</v>
      </c>
      <c r="C12" s="24" t="s">
        <v>42</v>
      </c>
      <c r="D12" s="25">
        <v>41.8</v>
      </c>
      <c r="E12" s="297">
        <v>7.4066666666666656E-2</v>
      </c>
      <c r="F12" s="302">
        <f t="shared" si="0"/>
        <v>3.0959866666666658</v>
      </c>
      <c r="G12" s="303">
        <v>1.0784400000000001</v>
      </c>
      <c r="H12" s="288" t="s">
        <v>55</v>
      </c>
      <c r="I12" s="27" t="s">
        <v>1114</v>
      </c>
      <c r="J12" s="71">
        <v>3.23</v>
      </c>
      <c r="K12" s="300">
        <v>9.6799999999999997E-2</v>
      </c>
      <c r="L12" s="302">
        <f t="shared" si="1"/>
        <v>0.312664</v>
      </c>
      <c r="M12" s="303">
        <v>8.3330000000000001E-2</v>
      </c>
    </row>
    <row r="13" spans="2:13" ht="16.5" customHeight="1" x14ac:dyDescent="0.2">
      <c r="B13" s="242" t="s">
        <v>1113</v>
      </c>
      <c r="C13" s="24" t="s">
        <v>42</v>
      </c>
      <c r="D13" s="25">
        <v>40.200000000000003</v>
      </c>
      <c r="E13" s="297">
        <v>7.2966666666666666E-2</v>
      </c>
      <c r="F13" s="302">
        <f t="shared" si="0"/>
        <v>2.9332600000000002</v>
      </c>
      <c r="G13" s="303">
        <v>1.0371600000000001</v>
      </c>
      <c r="H13" s="288" t="s">
        <v>1122</v>
      </c>
      <c r="I13" s="27" t="s">
        <v>1115</v>
      </c>
      <c r="J13" s="71">
        <v>3.45</v>
      </c>
      <c r="K13" s="300">
        <v>9.6799999999999997E-2</v>
      </c>
      <c r="L13" s="302">
        <f t="shared" si="1"/>
        <v>0.33396000000000003</v>
      </c>
      <c r="M13" s="303">
        <v>8.9010000000000006E-2</v>
      </c>
    </row>
    <row r="14" spans="2:13" ht="16.5" customHeight="1" x14ac:dyDescent="0.2">
      <c r="B14" s="26" t="s">
        <v>70</v>
      </c>
      <c r="C14" s="27" t="s">
        <v>81</v>
      </c>
      <c r="D14" s="25">
        <v>40</v>
      </c>
      <c r="E14" s="297">
        <v>7.4800000000000005E-2</v>
      </c>
      <c r="F14" s="302">
        <f t="shared" si="0"/>
        <v>2.992</v>
      </c>
      <c r="G14" s="303">
        <v>1.032</v>
      </c>
      <c r="H14" s="288" t="s">
        <v>56</v>
      </c>
      <c r="I14" s="27" t="s">
        <v>1115</v>
      </c>
      <c r="J14" s="71">
        <v>7.53</v>
      </c>
      <c r="K14" s="300">
        <v>0.154</v>
      </c>
      <c r="L14" s="302">
        <f t="shared" si="1"/>
        <v>1.1596200000000001</v>
      </c>
      <c r="M14" s="308">
        <v>0.19427</v>
      </c>
    </row>
    <row r="15" spans="2:13" ht="16.5" customHeight="1" x14ac:dyDescent="0.2">
      <c r="B15" s="26" t="s">
        <v>71</v>
      </c>
      <c r="C15" s="27" t="s">
        <v>50</v>
      </c>
      <c r="D15" s="25">
        <v>34.1</v>
      </c>
      <c r="E15" s="297">
        <v>8.9833333333333334E-2</v>
      </c>
      <c r="F15" s="302">
        <f t="shared" si="0"/>
        <v>3.0633166666666667</v>
      </c>
      <c r="G15" s="303">
        <v>0.87978000000000001</v>
      </c>
      <c r="H15" s="288" t="s">
        <v>57</v>
      </c>
      <c r="I15" s="27" t="s">
        <v>1115</v>
      </c>
      <c r="J15" s="71">
        <v>40</v>
      </c>
      <c r="K15" s="300">
        <v>5.1333333333333335E-2</v>
      </c>
      <c r="L15" s="302">
        <f t="shared" si="1"/>
        <v>2.0533333333333332</v>
      </c>
      <c r="M15" s="308">
        <v>1.032</v>
      </c>
    </row>
    <row r="16" spans="2:13" ht="16.5" customHeight="1" x14ac:dyDescent="0.2">
      <c r="B16" s="26" t="s">
        <v>33</v>
      </c>
      <c r="C16" s="27" t="s">
        <v>81</v>
      </c>
      <c r="D16" s="25">
        <v>50.1</v>
      </c>
      <c r="E16" s="297">
        <v>5.9766666666666662E-2</v>
      </c>
      <c r="F16" s="302">
        <f t="shared" si="0"/>
        <v>2.99431</v>
      </c>
      <c r="G16" s="303">
        <v>1.2925800000000001</v>
      </c>
      <c r="H16" s="287" t="s">
        <v>78</v>
      </c>
      <c r="I16" s="27" t="s">
        <v>58</v>
      </c>
      <c r="J16" s="310"/>
      <c r="K16" s="311"/>
      <c r="L16" s="302">
        <v>6.54E-2</v>
      </c>
      <c r="M16" s="309">
        <v>3.0190000000000002E-2</v>
      </c>
    </row>
    <row r="17" spans="2:13" ht="16.5" customHeight="1" x14ac:dyDescent="0.2">
      <c r="B17" s="26" t="s">
        <v>72</v>
      </c>
      <c r="C17" s="27" t="s">
        <v>1114</v>
      </c>
      <c r="D17" s="25">
        <v>46.1</v>
      </c>
      <c r="E17" s="297">
        <v>5.2799999999999993E-2</v>
      </c>
      <c r="F17" s="302">
        <f t="shared" si="0"/>
        <v>2.4340799999999998</v>
      </c>
      <c r="G17" s="303">
        <v>1.1893800000000001</v>
      </c>
      <c r="H17" s="626" t="s">
        <v>80</v>
      </c>
      <c r="I17" s="627" t="s">
        <v>58</v>
      </c>
      <c r="J17" s="628"/>
      <c r="K17" s="629"/>
      <c r="L17" s="630">
        <v>5.7000000000000002E-2</v>
      </c>
      <c r="M17" s="624">
        <v>3.0700000000000002E-2</v>
      </c>
    </row>
    <row r="18" spans="2:13" ht="16.5" customHeight="1" x14ac:dyDescent="0.2">
      <c r="B18" s="26" t="s">
        <v>34</v>
      </c>
      <c r="C18" s="27" t="s">
        <v>81</v>
      </c>
      <c r="D18" s="241">
        <v>54.7</v>
      </c>
      <c r="E18" s="299">
        <v>5.096666666666666E-2</v>
      </c>
      <c r="F18" s="302">
        <f t="shared" si="0"/>
        <v>2.7878766666666666</v>
      </c>
      <c r="G18" s="303">
        <v>1.41126</v>
      </c>
      <c r="H18" s="626"/>
      <c r="I18" s="627"/>
      <c r="J18" s="628"/>
      <c r="K18" s="629"/>
      <c r="L18" s="630"/>
      <c r="M18" s="624"/>
    </row>
    <row r="19" spans="2:13" ht="16.5" customHeight="1" x14ac:dyDescent="0.2">
      <c r="B19" s="26" t="s">
        <v>73</v>
      </c>
      <c r="C19" s="27" t="s">
        <v>1114</v>
      </c>
      <c r="D19" s="71">
        <v>38.4</v>
      </c>
      <c r="E19" s="300">
        <v>5.096666666666666E-2</v>
      </c>
      <c r="F19" s="302">
        <f t="shared" si="0"/>
        <v>1.9571199999999997</v>
      </c>
      <c r="G19" s="303">
        <v>0.99072000000000005</v>
      </c>
      <c r="H19" s="631" t="s">
        <v>1188</v>
      </c>
      <c r="I19" s="633" t="s">
        <v>1156</v>
      </c>
      <c r="J19" s="635" t="s">
        <v>1189</v>
      </c>
      <c r="K19" s="635"/>
      <c r="L19" s="637">
        <v>0.223</v>
      </c>
      <c r="M19" s="624">
        <v>0.223</v>
      </c>
    </row>
    <row r="20" spans="2:13" ht="16.5" customHeight="1" thickBot="1" x14ac:dyDescent="0.25">
      <c r="B20" s="30" t="s">
        <v>1116</v>
      </c>
      <c r="C20" s="31" t="s">
        <v>50</v>
      </c>
      <c r="D20" s="286">
        <v>28.7</v>
      </c>
      <c r="E20" s="301">
        <v>9.0200000000000002E-2</v>
      </c>
      <c r="F20" s="304">
        <f t="shared" si="0"/>
        <v>2.58874</v>
      </c>
      <c r="G20" s="305">
        <v>0.74046000000000001</v>
      </c>
      <c r="H20" s="632"/>
      <c r="I20" s="634"/>
      <c r="J20" s="636"/>
      <c r="K20" s="636"/>
      <c r="L20" s="638"/>
      <c r="M20" s="625"/>
    </row>
    <row r="21" spans="2:13" ht="16.5" customHeight="1" x14ac:dyDescent="0.2"/>
    <row r="22" spans="2:13" ht="16.5" customHeight="1" x14ac:dyDescent="0.2"/>
    <row r="23" spans="2:13" ht="16.5" customHeight="1" x14ac:dyDescent="0.2"/>
    <row r="24" spans="2:13" ht="16.5" customHeight="1" x14ac:dyDescent="0.2"/>
    <row r="25" spans="2:13" ht="16.5" customHeight="1" x14ac:dyDescent="0.2"/>
    <row r="26" spans="2:13" ht="16.5" customHeight="1" x14ac:dyDescent="0.2"/>
    <row r="27" spans="2:13" ht="16.5" customHeight="1" x14ac:dyDescent="0.2"/>
    <row r="28" spans="2:13" ht="16.5" customHeight="1" x14ac:dyDescent="0.2"/>
    <row r="29" spans="2:13" ht="16.5" customHeight="1" x14ac:dyDescent="0.2"/>
    <row r="30" spans="2:13" ht="16.5" customHeight="1" x14ac:dyDescent="0.2"/>
    <row r="31" spans="2:13" ht="16.5" customHeight="1" x14ac:dyDescent="0.2"/>
    <row r="32" spans="2:13" ht="16.5" customHeight="1" x14ac:dyDescent="0.2"/>
  </sheetData>
  <sheetProtection password="E4BE" sheet="1"/>
  <mergeCells count="23">
    <mergeCell ref="H2:H3"/>
    <mergeCell ref="G2:G3"/>
    <mergeCell ref="B2:B3"/>
    <mergeCell ref="C2:C3"/>
    <mergeCell ref="D2:D3"/>
    <mergeCell ref="E2:E3"/>
    <mergeCell ref="F2:F3"/>
    <mergeCell ref="M2:M3"/>
    <mergeCell ref="M17:M18"/>
    <mergeCell ref="M19:M20"/>
    <mergeCell ref="H17:H18"/>
    <mergeCell ref="I17:I18"/>
    <mergeCell ref="J17:J18"/>
    <mergeCell ref="K17:K18"/>
    <mergeCell ref="L17:L18"/>
    <mergeCell ref="H19:H20"/>
    <mergeCell ref="I19:I20"/>
    <mergeCell ref="J19:K20"/>
    <mergeCell ref="L19:L20"/>
    <mergeCell ref="I2:I3"/>
    <mergeCell ref="J2:J3"/>
    <mergeCell ref="K2:K3"/>
    <mergeCell ref="L2:L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排出抑制措置結果報告書</vt:lpstr>
      <vt:lpstr>別紙</vt:lpstr>
      <vt:lpstr>別添-再生可能エネルギー利用状況</vt:lpstr>
      <vt:lpstr>別紙２-その他報告事項等</vt:lpstr>
      <vt:lpstr>（参考）判定シート（エネルギー原油換算）</vt:lpstr>
      <vt:lpstr>Sheet1</vt:lpstr>
      <vt:lpstr>__2020</vt:lpstr>
      <vt:lpstr>__2021</vt:lpstr>
      <vt:lpstr>__2022</vt:lpstr>
      <vt:lpstr>__2023</vt:lpstr>
      <vt:lpstr>__2024</vt:lpstr>
      <vt:lpstr>__2025</vt:lpstr>
      <vt:lpstr>'（参考）判定シート（エネルギー原油換算）'!Print_Area</vt:lpstr>
      <vt:lpstr>排出抑制措置結果報告書!Print_Area</vt:lpstr>
      <vt:lpstr>別紙!Print_Area</vt:lpstr>
      <vt:lpstr>'別添-再生可能エネルギー利用状況'!Print_Area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2024-03-26T08:13:37Z</cp:lastPrinted>
  <dcterms:created xsi:type="dcterms:W3CDTF">2017-01-25T00:30:57Z</dcterms:created>
  <dcterms:modified xsi:type="dcterms:W3CDTF">2026-06-24T06:43:07Z</dcterms:modified>
</cp:coreProperties>
</file>