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24226"/>
  <mc:AlternateContent xmlns:mc="http://schemas.openxmlformats.org/markup-compatibility/2006">
    <mc:Choice Requires="x15">
      <x15ac:absPath xmlns:x15ac="http://schemas.microsoft.com/office/spreadsheetml/2010/11/ac" url="\\LB24Z0006\TaikiFS\07 温暖化防止推進\□R7年度□\02_排出抑制計画\00_HP様式更新\R7様式作業中\"/>
    </mc:Choice>
  </mc:AlternateContent>
  <xr:revisionPtr revIDLastSave="0" documentId="13_ncr:1_{AD5E978C-07D0-4F0D-A433-8CC6451558BA}" xr6:coauthVersionLast="47" xr6:coauthVersionMax="47" xr10:uidLastSave="{00000000-0000-0000-0000-000000000000}"/>
  <bookViews>
    <workbookView xWindow="28680" yWindow="-120" windowWidth="29040" windowHeight="15720" xr2:uid="{38889E3D-A6AD-48EA-9115-744853791B5C}"/>
  </bookViews>
  <sheets>
    <sheet name="排出抑制措置結果報告書" sheetId="1" r:id="rId1"/>
    <sheet name="別紙" sheetId="8" r:id="rId2"/>
    <sheet name="別添-再生可能エネルギー利用状況" sheetId="12" r:id="rId3"/>
    <sheet name="別紙２-その他報告事項等" sheetId="7" r:id="rId4"/>
    <sheet name="（参考）判定シート（エネルギー原油換算）" sheetId="4" r:id="rId5"/>
    <sheet name="Sheet1" sheetId="5" r:id="rId6"/>
  </sheets>
  <definedNames>
    <definedName name="__2020">別紙!$P$6:$P$144</definedName>
    <definedName name="__2021">別紙!$P$145:$P$289</definedName>
    <definedName name="__2022">別紙!$P$290:$P$449</definedName>
    <definedName name="__2023">別紙!$P$450:$P$609</definedName>
    <definedName name="__2024">別紙!$P$610:$P$848</definedName>
    <definedName name="_xlnm.Print_Area" localSheetId="4">'（参考）判定シート（エネルギー原油換算）'!$A$1:$P$45</definedName>
    <definedName name="_xlnm.Print_Area" localSheetId="0">排出抑制措置結果報告書!$A$1:$W$28</definedName>
    <definedName name="_xlnm.Print_Area" localSheetId="1">別紙!$A$1:$K$86</definedName>
    <definedName name="_xlnm.Print_Area" localSheetId="2">'別添-再生可能エネルギー利用状況'!$A$1:$L$61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03" i="8" l="1"/>
  <c r="H104" i="8"/>
  <c r="G6" i="8" s="1"/>
  <c r="H105" i="8"/>
  <c r="H106" i="8"/>
  <c r="H107" i="8"/>
  <c r="G7" i="8" s="1"/>
  <c r="H108" i="8"/>
  <c r="G8" i="8" s="1"/>
  <c r="H109" i="8"/>
  <c r="G9" i="8" s="1"/>
  <c r="H110" i="8"/>
  <c r="G10" i="8" s="1"/>
  <c r="H111" i="8"/>
  <c r="H112" i="8"/>
  <c r="H113" i="8"/>
  <c r="H114" i="8"/>
  <c r="G11" i="8" s="1"/>
  <c r="H115" i="8"/>
  <c r="H116" i="8"/>
  <c r="G12" i="8" s="1"/>
  <c r="H117" i="8"/>
  <c r="H118" i="8"/>
  <c r="H119" i="8"/>
  <c r="H120" i="8"/>
  <c r="H121" i="8"/>
  <c r="H122" i="8"/>
  <c r="H123" i="8"/>
  <c r="H124" i="8"/>
  <c r="H125" i="8"/>
  <c r="H126" i="8"/>
  <c r="H127" i="8"/>
  <c r="H128" i="8"/>
  <c r="H129" i="8"/>
  <c r="H130" i="8"/>
  <c r="G13" i="8" s="1"/>
  <c r="D59" i="12"/>
  <c r="D60" i="12" s="1"/>
  <c r="D63" i="12" s="1"/>
  <c r="H26" i="8"/>
  <c r="G19" i="8"/>
  <c r="E48" i="8"/>
  <c r="F19" i="8"/>
  <c r="F20" i="8"/>
  <c r="E55" i="8"/>
  <c r="I20" i="8"/>
  <c r="G20" i="8"/>
  <c r="G17" i="8"/>
  <c r="G18" i="8"/>
  <c r="G16" i="8"/>
  <c r="H6" i="8"/>
  <c r="J7" i="8"/>
  <c r="J8" i="8"/>
  <c r="J9" i="8"/>
  <c r="J10" i="8"/>
  <c r="J11" i="8"/>
  <c r="J12" i="8"/>
  <c r="J13" i="8"/>
  <c r="J14" i="8"/>
  <c r="J15" i="8"/>
  <c r="J16" i="8"/>
  <c r="J17" i="8"/>
  <c r="J18" i="8"/>
  <c r="J20" i="8"/>
  <c r="J21" i="8"/>
  <c r="J22" i="8"/>
  <c r="J23" i="8"/>
  <c r="J24" i="8"/>
  <c r="J25" i="8"/>
  <c r="H7" i="8"/>
  <c r="H8" i="8"/>
  <c r="H9" i="8"/>
  <c r="H10" i="8"/>
  <c r="H11" i="8"/>
  <c r="H12" i="8"/>
  <c r="H13" i="8"/>
  <c r="H14" i="8"/>
  <c r="H15" i="8"/>
  <c r="H16" i="8"/>
  <c r="H17" i="8"/>
  <c r="H18" i="8"/>
  <c r="H20" i="8"/>
  <c r="H21" i="8"/>
  <c r="H22" i="8"/>
  <c r="H23" i="8"/>
  <c r="H24" i="8"/>
  <c r="H25" i="8"/>
  <c r="J33" i="8"/>
  <c r="J35" i="8"/>
  <c r="I17" i="8"/>
  <c r="I16" i="8"/>
  <c r="F17" i="8"/>
  <c r="F16" i="8"/>
  <c r="I9" i="8"/>
  <c r="I10" i="8"/>
  <c r="I11" i="8"/>
  <c r="I12" i="8"/>
  <c r="I13" i="8"/>
  <c r="I7" i="8"/>
  <c r="I8" i="8"/>
  <c r="I6" i="8"/>
  <c r="I18" i="8"/>
  <c r="I132" i="8"/>
  <c r="G132" i="8"/>
  <c r="H132" i="8" s="1"/>
  <c r="I150" i="8"/>
  <c r="I149" i="8"/>
  <c r="I148" i="8"/>
  <c r="I147" i="8"/>
  <c r="I146" i="8"/>
  <c r="I145" i="8"/>
  <c r="I144" i="8"/>
  <c r="I143" i="8"/>
  <c r="I142" i="8"/>
  <c r="I141" i="8"/>
  <c r="I140" i="8"/>
  <c r="G138" i="8"/>
  <c r="H138" i="8" s="1"/>
  <c r="I138" i="8"/>
  <c r="I19" i="8"/>
  <c r="J19" i="8"/>
  <c r="G137" i="8"/>
  <c r="H137" i="8" s="1"/>
  <c r="I137" i="8"/>
  <c r="G136" i="8"/>
  <c r="H136" i="8" s="1"/>
  <c r="I136" i="8"/>
  <c r="G135" i="8"/>
  <c r="H135" i="8" s="1"/>
  <c r="I135" i="8"/>
  <c r="G134" i="8"/>
  <c r="H134" i="8" s="1"/>
  <c r="I134" i="8"/>
  <c r="G133" i="8"/>
  <c r="H133" i="8" s="1"/>
  <c r="I133" i="8"/>
  <c r="J31" i="8"/>
  <c r="J29" i="8"/>
  <c r="H31" i="8"/>
  <c r="H29" i="8"/>
  <c r="F42" i="4"/>
  <c r="H42" i="4"/>
  <c r="H41" i="4"/>
  <c r="F41" i="4"/>
  <c r="F40" i="4"/>
  <c r="H40" i="4"/>
  <c r="H39" i="4"/>
  <c r="F39" i="4"/>
  <c r="F38" i="4"/>
  <c r="H38" i="4"/>
  <c r="F37" i="4"/>
  <c r="H37" i="4"/>
  <c r="F36" i="4"/>
  <c r="H36" i="4"/>
  <c r="F35" i="4"/>
  <c r="H35" i="4"/>
  <c r="F34" i="4"/>
  <c r="H34" i="4"/>
  <c r="H33" i="4"/>
  <c r="F33" i="4"/>
  <c r="F32" i="4"/>
  <c r="H32" i="4"/>
  <c r="H31" i="4"/>
  <c r="F31" i="4"/>
  <c r="F30" i="4"/>
  <c r="H30" i="4"/>
  <c r="F29" i="4"/>
  <c r="H29" i="4"/>
  <c r="F28" i="4"/>
  <c r="H28" i="4"/>
  <c r="F27" i="4"/>
  <c r="H27" i="4"/>
  <c r="F26" i="4"/>
  <c r="H26" i="4"/>
  <c r="H25" i="4"/>
  <c r="F25" i="4"/>
  <c r="F24" i="4"/>
  <c r="H24" i="4"/>
  <c r="H23" i="4"/>
  <c r="F23" i="4"/>
  <c r="F22" i="4"/>
  <c r="H22" i="4"/>
  <c r="F21" i="4"/>
  <c r="H21" i="4"/>
  <c r="F20" i="4"/>
  <c r="H20" i="4"/>
  <c r="F19" i="4"/>
  <c r="H19" i="4"/>
  <c r="F18" i="4"/>
  <c r="H18" i="4"/>
  <c r="H17" i="4"/>
  <c r="F17" i="4"/>
  <c r="F16" i="4"/>
  <c r="H16" i="4"/>
  <c r="H15" i="4"/>
  <c r="F15" i="4"/>
  <c r="F14" i="4"/>
  <c r="H14" i="4"/>
  <c r="F13" i="4"/>
  <c r="H13" i="4"/>
  <c r="F12" i="4"/>
  <c r="H12" i="4"/>
  <c r="F11" i="4"/>
  <c r="H11" i="4"/>
  <c r="F10" i="4"/>
  <c r="H10" i="4"/>
  <c r="H9" i="4"/>
  <c r="F9" i="4"/>
  <c r="F8" i="4"/>
  <c r="H8" i="4"/>
  <c r="L12" i="5"/>
  <c r="L13" i="5"/>
  <c r="L14" i="5"/>
  <c r="L15" i="5"/>
  <c r="F18" i="5"/>
  <c r="F19" i="5"/>
  <c r="B3" i="8"/>
  <c r="A55" i="12" s="1"/>
  <c r="J59" i="12"/>
  <c r="E48" i="12"/>
  <c r="G69" i="12"/>
  <c r="G73" i="12"/>
  <c r="E40" i="12"/>
  <c r="G39" i="12"/>
  <c r="G38" i="12"/>
  <c r="G37" i="12"/>
  <c r="G36" i="12"/>
  <c r="G35" i="12"/>
  <c r="G40" i="12"/>
  <c r="G34" i="12"/>
  <c r="I29" i="12"/>
  <c r="H29" i="12"/>
  <c r="G29" i="12"/>
  <c r="I56" i="12"/>
  <c r="I59" i="12"/>
  <c r="F29" i="12"/>
  <c r="E29" i="12"/>
  <c r="J20" i="12"/>
  <c r="I20" i="12"/>
  <c r="H20" i="12"/>
  <c r="G20" i="12"/>
  <c r="F20" i="12"/>
  <c r="E20" i="12"/>
  <c r="H102" i="8"/>
  <c r="G55" i="8"/>
  <c r="G48" i="8"/>
  <c r="H36" i="8"/>
  <c r="J27" i="8"/>
  <c r="H27" i="8"/>
  <c r="F18" i="8"/>
  <c r="J6" i="8"/>
  <c r="F17" i="5"/>
  <c r="F16" i="5"/>
  <c r="F15" i="5"/>
  <c r="F14" i="5"/>
  <c r="F13" i="5"/>
  <c r="L11" i="5"/>
  <c r="F12" i="5"/>
  <c r="L10" i="5"/>
  <c r="F11" i="5"/>
  <c r="L9" i="5"/>
  <c r="F10" i="5"/>
  <c r="L8" i="5"/>
  <c r="F9" i="5"/>
  <c r="L7" i="5"/>
  <c r="F8" i="5"/>
  <c r="L6" i="5"/>
  <c r="F7" i="5"/>
  <c r="L5" i="5"/>
  <c r="F6" i="5"/>
  <c r="L4" i="5"/>
  <c r="F5" i="5"/>
  <c r="F20" i="5"/>
  <c r="F4" i="5"/>
  <c r="B24" i="1"/>
  <c r="H19" i="8"/>
  <c r="H43" i="4"/>
  <c r="D44" i="4"/>
  <c r="D69" i="12"/>
  <c r="D56" i="12"/>
  <c r="D73" i="12"/>
  <c r="E56" i="8" l="1"/>
  <c r="J38" i="8"/>
  <c r="J37" i="8"/>
  <c r="H37" i="8"/>
  <c r="E57" i="8" s="1"/>
  <c r="I24" i="1" s="1"/>
  <c r="F21" i="12"/>
  <c r="F10" i="12"/>
  <c r="E41" i="12"/>
  <c r="G55" i="12"/>
  <c r="H3" i="12"/>
  <c r="N3" i="8"/>
  <c r="E32" i="12"/>
  <c r="G31" i="8" l="1"/>
  <c r="G29" i="8"/>
  <c r="G27"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兵庫県</author>
  </authors>
  <commentList>
    <comment ref="I20" authorId="0" shapeId="0" xr:uid="{81D81862-D21E-423C-ADF4-B55FA17612E9}">
      <text>
        <r>
          <rPr>
            <sz val="12"/>
            <color indexed="81"/>
            <rFont val="メイリオ"/>
            <family val="3"/>
            <charset val="128"/>
          </rPr>
          <t>事業所の業種を必ずセル右下のリストから選択してください。</t>
        </r>
      </text>
    </comment>
    <comment ref="B22" authorId="1" shapeId="0" xr:uid="{79C35D84-1D15-498B-9F85-53D17F22CA52}">
      <text>
        <r>
          <rPr>
            <sz val="12"/>
            <color indexed="81"/>
            <rFont val="メイリオ"/>
            <family val="3"/>
            <charset val="128"/>
          </rPr>
          <t>実績報告する年度を入力してください。</t>
        </r>
      </text>
    </comment>
    <comment ref="A26" authorId="0" shapeId="0" xr:uid="{86D00CFF-6BE9-4C10-912B-1C6923697B73}">
      <text>
        <r>
          <rPr>
            <sz val="11"/>
            <color indexed="81"/>
            <rFont val="メイリオ"/>
            <family val="3"/>
            <charset val="128"/>
          </rPr>
          <t>県からの問い合わせなどに直接お答えいただける担当者のいる部署を記載してください。
メールについても、県から内容の確認連絡をさせていただくことがあるので、できるだけ記入してください（脱炭素にかかるセミナー等のご案内もいたします）。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温暖化対策課</author>
    <author>兵庫県</author>
  </authors>
  <commentList>
    <comment ref="C13" authorId="0" shapeId="0" xr:uid="{6DCFD834-E06E-4ADA-9A6D-D559B76E8993}">
      <text>
        <r>
          <rPr>
            <sz val="12"/>
            <color indexed="81"/>
            <rFont val="メイリオ"/>
            <family val="3"/>
            <charset val="128"/>
          </rPr>
          <t>都市ガスについて
代替値を使う場合は13行へ、
事業者毎の公表値を使う場合は、14，15行へ記入してください。</t>
        </r>
      </text>
    </comment>
    <comment ref="D19" authorId="0" shapeId="0" xr:uid="{3C0A2E2F-BEA8-4098-95D6-BF1DCC4B5D40}">
      <text>
        <r>
          <rPr>
            <sz val="12"/>
            <color indexed="81"/>
            <rFont val="メイリオ"/>
            <family val="3"/>
            <charset val="128"/>
          </rPr>
          <t>廃棄物名を選択</t>
        </r>
      </text>
    </comment>
    <comment ref="D20" authorId="0" shapeId="0" xr:uid="{4CAC77C1-42AD-49B3-8067-22D14E129D0B}">
      <text>
        <r>
          <rPr>
            <sz val="12"/>
            <color indexed="81"/>
            <rFont val="メイリオ"/>
            <family val="3"/>
            <charset val="128"/>
          </rPr>
          <t>廃棄物以外の非化石燃料を選択</t>
        </r>
      </text>
    </comment>
    <comment ref="E26" authorId="1" shapeId="0" xr:uid="{026CC878-1709-4B85-B7DB-F5FFE3C6AF37}">
      <text>
        <r>
          <rPr>
            <sz val="12"/>
            <color indexed="81"/>
            <rFont val="メイリオ"/>
            <family val="3"/>
            <charset val="128"/>
          </rPr>
          <t>他人へ熱を供給した場合、熱供給量をマイナスで記入してください。</t>
        </r>
      </text>
    </comment>
    <comment ref="G26" authorId="1" shapeId="0" xr:uid="{ED4D3494-4361-4865-A5F8-63DA09C95FBF}">
      <text>
        <r>
          <rPr>
            <sz val="12"/>
            <color indexed="81"/>
            <rFont val="メイリオ"/>
            <family val="3"/>
            <charset val="128"/>
          </rPr>
          <t>自社で算出した排出係数（kg-CO2/MJ）を記入してください。不明の場合は0.060kg-CO2/MJで算定してください。</t>
        </r>
      </text>
    </comment>
    <comment ref="D30" authorId="0" shapeId="0" xr:uid="{F5ED4B9A-8629-411C-B841-FEC990CCD1EB}">
      <text>
        <r>
          <rPr>
            <sz val="12"/>
            <color indexed="81"/>
            <rFont val="メイリオ"/>
            <family val="3"/>
            <charset val="128"/>
          </rPr>
          <t>電気事業者名を
選択して下さい。</t>
        </r>
      </text>
    </comment>
    <comment ref="D32" authorId="2" shapeId="0" xr:uid="{6E42764D-7990-4BF7-8DA7-F32120E4E1B4}">
      <text>
        <r>
          <rPr>
            <sz val="12"/>
            <color indexed="81"/>
            <rFont val="メイリオ"/>
            <family val="3"/>
            <charset val="128"/>
          </rPr>
          <t>電気事業者名を
選択してください。</t>
        </r>
      </text>
    </comment>
    <comment ref="E36" authorId="1" shapeId="0" xr:uid="{4F53E747-D5A3-404A-A26A-D4BE0F3E8A51}">
      <text>
        <r>
          <rPr>
            <sz val="12"/>
            <color indexed="81"/>
            <rFont val="メイリオ"/>
            <family val="3"/>
            <charset val="128"/>
          </rPr>
          <t>他人へ電気を供給した場合、電気供給量をマイナスで記入してください。</t>
        </r>
      </text>
    </comment>
    <comment ref="G36" authorId="1" shapeId="0" xr:uid="{8B4C5D98-1D5F-40A6-88EA-A24CAFF8FD13}">
      <text>
        <r>
          <rPr>
            <sz val="12"/>
            <color indexed="81"/>
            <rFont val="メイリオ"/>
            <family val="3"/>
            <charset val="128"/>
          </rPr>
          <t xml:space="preserve">自社で算出した排出係数（kg-CO2/kWh）を記入してください。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兵庫県</author>
  </authors>
  <commentList>
    <comment ref="F32" authorId="0" shapeId="0" xr:uid="{8FE8F7B6-9544-492C-9F32-F268230DCF28}">
      <text>
        <r>
          <rPr>
            <sz val="14"/>
            <color indexed="81"/>
            <rFont val="メイリオ"/>
            <family val="3"/>
            <charset val="128"/>
          </rPr>
          <t>小売電気事業者から情報公開がなく、把握できない分は0で入力して下さい。</t>
        </r>
      </text>
    </comment>
    <comment ref="G70" authorId="1" shapeId="0" xr:uid="{E0A55D9F-BE91-474F-90AD-E1295391C0E8}">
      <text>
        <r>
          <rPr>
            <b/>
            <sz val="12"/>
            <color indexed="81"/>
            <rFont val="ＭＳ Ｐゴシック"/>
            <family val="3"/>
            <charset val="128"/>
          </rPr>
          <t>Jクレジット償却分のうち、再エネ熱由来分を単位GJで入力してください。</t>
        </r>
      </text>
    </comment>
    <comment ref="G71" authorId="1" shapeId="0" xr:uid="{15ADB2E9-BF93-4521-889E-A7113FAA01C7}">
      <text>
        <r>
          <rPr>
            <b/>
            <sz val="12"/>
            <color indexed="81"/>
            <rFont val="ＭＳ Ｐゴシック"/>
            <family val="3"/>
            <charset val="128"/>
          </rPr>
          <t>グリーン熱証書購入分を単位GJで入力してください。</t>
        </r>
      </text>
    </comment>
  </commentList>
</comments>
</file>

<file path=xl/sharedStrings.xml><?xml version="1.0" encoding="utf-8"?>
<sst xmlns="http://schemas.openxmlformats.org/spreadsheetml/2006/main" count="2327" uniqueCount="1741">
  <si>
    <t>市町コード</t>
    <rPh sb="0" eb="2">
      <t>シチョウ</t>
    </rPh>
    <phoneticPr fontId="5"/>
  </si>
  <si>
    <t>事業所番号</t>
    <phoneticPr fontId="5"/>
  </si>
  <si>
    <t>兵庫県知事</t>
    <rPh sb="0" eb="3">
      <t>ヒョウゴケン</t>
    </rPh>
    <rPh sb="3" eb="5">
      <t>チジ</t>
    </rPh>
    <phoneticPr fontId="5"/>
  </si>
  <si>
    <t>様</t>
    <rPh sb="0" eb="1">
      <t>サマ</t>
    </rPh>
    <phoneticPr fontId="5"/>
  </si>
  <si>
    <t>住所（法人にあっては、主たる事務所の所在地）</t>
    <rPh sb="0" eb="2">
      <t>ジュウショ</t>
    </rPh>
    <rPh sb="3" eb="5">
      <t>ホウジン</t>
    </rPh>
    <rPh sb="11" eb="12">
      <t>シュ</t>
    </rPh>
    <rPh sb="14" eb="16">
      <t>ジム</t>
    </rPh>
    <rPh sb="16" eb="17">
      <t>ジョ</t>
    </rPh>
    <rPh sb="18" eb="21">
      <t>ショザイチ</t>
    </rPh>
    <phoneticPr fontId="5"/>
  </si>
  <si>
    <t>氏名（法人にあっては、名称及び代表者の氏名）</t>
    <rPh sb="0" eb="2">
      <t>シメイ</t>
    </rPh>
    <rPh sb="3" eb="5">
      <t>ホウジン</t>
    </rPh>
    <rPh sb="11" eb="13">
      <t>メイショウ</t>
    </rPh>
    <rPh sb="13" eb="14">
      <t>オヨ</t>
    </rPh>
    <rPh sb="15" eb="18">
      <t>ダイヒョウシャ</t>
    </rPh>
    <rPh sb="19" eb="21">
      <t>シメイ</t>
    </rPh>
    <phoneticPr fontId="5"/>
  </si>
  <si>
    <t>様式第６号（条例第142条の３関係）</t>
    <rPh sb="0" eb="2">
      <t>ヨウシキ</t>
    </rPh>
    <rPh sb="2" eb="3">
      <t>ダイ</t>
    </rPh>
    <rPh sb="4" eb="5">
      <t>ゴウ</t>
    </rPh>
    <rPh sb="6" eb="8">
      <t>ジョウレイ</t>
    </rPh>
    <rPh sb="8" eb="9">
      <t>ダイ</t>
    </rPh>
    <rPh sb="12" eb="13">
      <t>ジョウ</t>
    </rPh>
    <rPh sb="15" eb="17">
      <t>カンケイ</t>
    </rPh>
    <phoneticPr fontId="5"/>
  </si>
  <si>
    <t>排 出 抑 制 措 置 結 果 報 告 書</t>
    <rPh sb="0" eb="1">
      <t>ハイ</t>
    </rPh>
    <rPh sb="2" eb="3">
      <t>デ</t>
    </rPh>
    <rPh sb="4" eb="5">
      <t>ヨク</t>
    </rPh>
    <rPh sb="6" eb="7">
      <t>セイ</t>
    </rPh>
    <rPh sb="8" eb="9">
      <t>ソ</t>
    </rPh>
    <rPh sb="10" eb="11">
      <t>チ</t>
    </rPh>
    <rPh sb="12" eb="13">
      <t>ケッ</t>
    </rPh>
    <rPh sb="14" eb="15">
      <t>ハテ</t>
    </rPh>
    <rPh sb="16" eb="17">
      <t>ホウ</t>
    </rPh>
    <rPh sb="18" eb="19">
      <t>コク</t>
    </rPh>
    <rPh sb="20" eb="21">
      <t>ショ</t>
    </rPh>
    <phoneticPr fontId="5"/>
  </si>
  <si>
    <t>日</t>
    <rPh sb="0" eb="1">
      <t>ヒ</t>
    </rPh>
    <phoneticPr fontId="3"/>
  </si>
  <si>
    <t>月</t>
    <rPh sb="0" eb="1">
      <t>ツキ</t>
    </rPh>
    <phoneticPr fontId="3"/>
  </si>
  <si>
    <t>年</t>
    <rPh sb="0" eb="1">
      <t>ネン</t>
    </rPh>
    <phoneticPr fontId="3"/>
  </si>
  <si>
    <t>報告者</t>
    <rPh sb="0" eb="3">
      <t>ホウコクシャ</t>
    </rPh>
    <phoneticPr fontId="5"/>
  </si>
  <si>
    <t xml:space="preserve"> 年度に実施した</t>
    <rPh sb="1" eb="3">
      <t>ネンド</t>
    </rPh>
    <rPh sb="4" eb="6">
      <t>ジッシ</t>
    </rPh>
    <phoneticPr fontId="5"/>
  </si>
  <si>
    <t xml:space="preserve">  温室効果ガス排出抑制措置の
  状況</t>
    <rPh sb="2" eb="4">
      <t>オンシツ</t>
    </rPh>
    <rPh sb="4" eb="6">
      <t>コウカ</t>
    </rPh>
    <rPh sb="8" eb="10">
      <t>ハイシュツ</t>
    </rPh>
    <rPh sb="10" eb="12">
      <t>ヨクセイ</t>
    </rPh>
    <rPh sb="12" eb="14">
      <t>ソチ</t>
    </rPh>
    <rPh sb="18" eb="20">
      <t>ジョウキョウ</t>
    </rPh>
    <phoneticPr fontId="5"/>
  </si>
  <si>
    <t xml:space="preserve"> 年度における</t>
    <rPh sb="1" eb="3">
      <t>ネンド</t>
    </rPh>
    <phoneticPr fontId="5"/>
  </si>
  <si>
    <t>　二酸化炭素排出量</t>
    <rPh sb="1" eb="4">
      <t>ニサンカ</t>
    </rPh>
    <rPh sb="4" eb="6">
      <t>タンソ</t>
    </rPh>
    <rPh sb="6" eb="8">
      <t>ハイシュツ</t>
    </rPh>
    <rPh sb="8" eb="9">
      <t>リョウ</t>
    </rPh>
    <phoneticPr fontId="5"/>
  </si>
  <si>
    <r>
      <t>（kg-CO</t>
    </r>
    <r>
      <rPr>
        <vertAlign val="subscript"/>
        <sz val="11"/>
        <rFont val="ＭＳ 明朝"/>
        <family val="1"/>
        <charset val="128"/>
      </rPr>
      <t>2</t>
    </r>
    <r>
      <rPr>
        <sz val="11"/>
        <rFont val="ＭＳ 明朝"/>
        <family val="1"/>
        <charset val="128"/>
      </rPr>
      <t>)</t>
    </r>
    <phoneticPr fontId="5"/>
  </si>
  <si>
    <t>連絡先</t>
    <rPh sb="0" eb="3">
      <t>レンラクサキ</t>
    </rPh>
    <phoneticPr fontId="5"/>
  </si>
  <si>
    <t>担当部署・担当者氏名</t>
    <rPh sb="0" eb="2">
      <t>タントウ</t>
    </rPh>
    <rPh sb="2" eb="4">
      <t>ブショ</t>
    </rPh>
    <rPh sb="5" eb="8">
      <t>タントウシャ</t>
    </rPh>
    <rPh sb="8" eb="10">
      <t>シメイ</t>
    </rPh>
    <phoneticPr fontId="5"/>
  </si>
  <si>
    <t>電話番号</t>
    <rPh sb="0" eb="2">
      <t>デンワ</t>
    </rPh>
    <rPh sb="2" eb="4">
      <t>バンゴウ</t>
    </rPh>
    <phoneticPr fontId="5"/>
  </si>
  <si>
    <t>電子メールアドレス</t>
    <rPh sb="0" eb="2">
      <t>デンシ</t>
    </rPh>
    <phoneticPr fontId="5"/>
  </si>
  <si>
    <t>ＦＡＸ番号</t>
    <rPh sb="3" eb="5">
      <t>バンゴウ</t>
    </rPh>
    <phoneticPr fontId="5"/>
  </si>
  <si>
    <t>工 場 等 の 名 称</t>
    <rPh sb="0" eb="1">
      <t>コウ</t>
    </rPh>
    <rPh sb="2" eb="3">
      <t>バ</t>
    </rPh>
    <rPh sb="4" eb="5">
      <t>ナド</t>
    </rPh>
    <rPh sb="8" eb="9">
      <t>ナ</t>
    </rPh>
    <rPh sb="10" eb="11">
      <t>ショウ</t>
    </rPh>
    <phoneticPr fontId="5"/>
  </si>
  <si>
    <t>工 場 等 の 所 在 地</t>
    <rPh sb="0" eb="1">
      <t>コウ</t>
    </rPh>
    <rPh sb="2" eb="3">
      <t>バ</t>
    </rPh>
    <rPh sb="4" eb="5">
      <t>トウ</t>
    </rPh>
    <rPh sb="8" eb="9">
      <t>ショ</t>
    </rPh>
    <rPh sb="10" eb="11">
      <t>ザイ</t>
    </rPh>
    <rPh sb="12" eb="13">
      <t>チ</t>
    </rPh>
    <phoneticPr fontId="5"/>
  </si>
  <si>
    <t>業　　　  　種</t>
    <rPh sb="0" eb="1">
      <t>ギョウ</t>
    </rPh>
    <rPh sb="7" eb="8">
      <t>シュ</t>
    </rPh>
    <phoneticPr fontId="5"/>
  </si>
  <si>
    <t>別  紙</t>
    <rPh sb="0" eb="1">
      <t>ベツ</t>
    </rPh>
    <rPh sb="3" eb="4">
      <t>カミ</t>
    </rPh>
    <phoneticPr fontId="5"/>
  </si>
  <si>
    <t>使用の区分</t>
    <rPh sb="0" eb="2">
      <t>シヨウ</t>
    </rPh>
    <rPh sb="3" eb="5">
      <t>クブン</t>
    </rPh>
    <phoneticPr fontId="5"/>
  </si>
  <si>
    <t>燃料等の種類</t>
    <rPh sb="0" eb="2">
      <t>ネンリョウ</t>
    </rPh>
    <rPh sb="2" eb="3">
      <t>トウ</t>
    </rPh>
    <rPh sb="4" eb="6">
      <t>シュルイ</t>
    </rPh>
    <phoneticPr fontId="5"/>
  </si>
  <si>
    <t>使用量 
 (C)</t>
    <rPh sb="0" eb="3">
      <t>シヨウリョウ</t>
    </rPh>
    <phoneticPr fontId="5"/>
  </si>
  <si>
    <t>単位</t>
    <rPh sb="0" eb="2">
      <t>タンイ</t>
    </rPh>
    <phoneticPr fontId="5"/>
  </si>
  <si>
    <t>灯油</t>
    <rPh sb="0" eb="2">
      <t>トウユ</t>
    </rPh>
    <phoneticPr fontId="5"/>
  </si>
  <si>
    <t>Ａ重油</t>
    <rPh sb="1" eb="3">
      <t>ジュウユ</t>
    </rPh>
    <phoneticPr fontId="5"/>
  </si>
  <si>
    <t>都市ガス(13A)</t>
    <rPh sb="0" eb="2">
      <t>トシ</t>
    </rPh>
    <phoneticPr fontId="5"/>
  </si>
  <si>
    <t>液化石油ガス(LPG)</t>
    <rPh sb="0" eb="2">
      <t>エキカ</t>
    </rPh>
    <rPh sb="2" eb="4">
      <t>セキユ</t>
    </rPh>
    <phoneticPr fontId="5"/>
  </si>
  <si>
    <t>液化天然ガス(LNG)</t>
    <rPh sb="0" eb="2">
      <t>エキカ</t>
    </rPh>
    <rPh sb="2" eb="4">
      <t>テンネン</t>
    </rPh>
    <phoneticPr fontId="5"/>
  </si>
  <si>
    <t>原油換算係数</t>
    <rPh sb="0" eb="2">
      <t>ゲンユ</t>
    </rPh>
    <rPh sb="2" eb="4">
      <t>カンサン</t>
    </rPh>
    <rPh sb="4" eb="6">
      <t>ケイスウ</t>
    </rPh>
    <phoneticPr fontId="3"/>
  </si>
  <si>
    <t>←着色されていないセルは入力不要です(以下同じ）。</t>
    <rPh sb="1" eb="3">
      <t>チャクショク</t>
    </rPh>
    <rPh sb="12" eb="14">
      <t>ニュウリョク</t>
    </rPh>
    <rPh sb="14" eb="16">
      <t>フヨウ</t>
    </rPh>
    <rPh sb="19" eb="21">
      <t>イカ</t>
    </rPh>
    <rPh sb="21" eb="22">
      <t>オナ</t>
    </rPh>
    <phoneticPr fontId="5"/>
  </si>
  <si>
    <t>　新たに対象となった事業所は、（新）と記入してください。</t>
    <rPh sb="16" eb="17">
      <t>シン</t>
    </rPh>
    <rPh sb="19" eb="21">
      <t>キニュウ</t>
    </rPh>
    <phoneticPr fontId="5"/>
  </si>
  <si>
    <t xml:space="preserve"> エネルギー使用量（燃料、熱および電気）の原油換算表</t>
    <rPh sb="6" eb="9">
      <t>シヨウリョウ</t>
    </rPh>
    <rPh sb="10" eb="12">
      <t>ネンリョウ</t>
    </rPh>
    <rPh sb="13" eb="14">
      <t>ネツ</t>
    </rPh>
    <rPh sb="17" eb="19">
      <t>デンキ</t>
    </rPh>
    <rPh sb="21" eb="23">
      <t>ゲンユ</t>
    </rPh>
    <rPh sb="23" eb="25">
      <t>カンサン</t>
    </rPh>
    <rPh sb="25" eb="26">
      <t>ヒョウ</t>
    </rPh>
    <phoneticPr fontId="5"/>
  </si>
  <si>
    <t>黄色セル</t>
    <rPh sb="0" eb="2">
      <t>キイロ</t>
    </rPh>
    <phoneticPr fontId="5"/>
  </si>
  <si>
    <t>に数値を入力してください。</t>
    <rPh sb="1" eb="3">
      <t>スウチ</t>
    </rPh>
    <rPh sb="4" eb="6">
      <t>ニュウリョク</t>
    </rPh>
    <phoneticPr fontId="5"/>
  </si>
  <si>
    <t>原油(コンデンセートを除く。)</t>
  </si>
  <si>
    <t>L（㍑）</t>
    <phoneticPr fontId="5"/>
  </si>
  <si>
    <t/>
  </si>
  <si>
    <t>ナフサ</t>
  </si>
  <si>
    <t>灯油</t>
  </si>
  <si>
    <t>軽油</t>
  </si>
  <si>
    <t>Ａ重油</t>
  </si>
  <si>
    <t>Ｂ・Ｃ重油</t>
  </si>
  <si>
    <t>石油アスファルト</t>
  </si>
  <si>
    <t>kg（㌕）</t>
    <phoneticPr fontId="5"/>
  </si>
  <si>
    <t>その他可燃性天然ガス</t>
  </si>
  <si>
    <t>石炭コークス</t>
  </si>
  <si>
    <t>コールタール</t>
  </si>
  <si>
    <t>コークス炉ガス</t>
  </si>
  <si>
    <t>高炉ガス</t>
  </si>
  <si>
    <t>転炉ガス</t>
  </si>
  <si>
    <t>都市ガス(13A)</t>
  </si>
  <si>
    <t>MJ</t>
  </si>
  <si>
    <t>kWh</t>
    <phoneticPr fontId="5"/>
  </si>
  <si>
    <t>合計</t>
    <rPh sb="0" eb="2">
      <t>ゴウケイ</t>
    </rPh>
    <phoneticPr fontId="5"/>
  </si>
  <si>
    <t>※このシートは事業場の正確なエネルギー使用量（原油換算）を確認するためのもので、提出の必要はありません。</t>
    <rPh sb="7" eb="10">
      <t>ジギョウジョウ</t>
    </rPh>
    <rPh sb="11" eb="13">
      <t>セイカク</t>
    </rPh>
    <rPh sb="19" eb="22">
      <t>シヨウリョウ</t>
    </rPh>
    <rPh sb="23" eb="25">
      <t>ゲンユ</t>
    </rPh>
    <rPh sb="25" eb="27">
      <t>カンサン</t>
    </rPh>
    <rPh sb="29" eb="31">
      <t>カクニン</t>
    </rPh>
    <rPh sb="40" eb="42">
      <t>テイシュツ</t>
    </rPh>
    <rPh sb="43" eb="45">
      <t>ヒツヨウ</t>
    </rPh>
    <phoneticPr fontId="3"/>
  </si>
  <si>
    <t>　判定フロー図を参考に必要な提出書類を確認してください。</t>
    <rPh sb="1" eb="3">
      <t>ハンテイ</t>
    </rPh>
    <rPh sb="6" eb="7">
      <t>ズ</t>
    </rPh>
    <rPh sb="8" eb="10">
      <t>サンコウ</t>
    </rPh>
    <rPh sb="11" eb="13">
      <t>ヒツヨウ</t>
    </rPh>
    <rPh sb="14" eb="16">
      <t>テイシュツ</t>
    </rPh>
    <rPh sb="16" eb="18">
      <t>ショルイ</t>
    </rPh>
    <rPh sb="19" eb="21">
      <t>カクニン</t>
    </rPh>
    <phoneticPr fontId="3"/>
  </si>
  <si>
    <t>電気事業者</t>
    <phoneticPr fontId="3"/>
  </si>
  <si>
    <t>上記以外の買電</t>
    <rPh sb="0" eb="2">
      <t>ジョウキ</t>
    </rPh>
    <rPh sb="2" eb="4">
      <t>イガイ</t>
    </rPh>
    <rPh sb="5" eb="6">
      <t>カ</t>
    </rPh>
    <phoneticPr fontId="3"/>
  </si>
  <si>
    <t>燃料等の種類</t>
    <rPh sb="0" eb="2">
      <t>ネンリョウ</t>
    </rPh>
    <rPh sb="2" eb="3">
      <t>トウ</t>
    </rPh>
    <rPh sb="4" eb="6">
      <t>シュルイ</t>
    </rPh>
    <phoneticPr fontId="3"/>
  </si>
  <si>
    <t>単位</t>
    <rPh sb="0" eb="2">
      <t>タンイ</t>
    </rPh>
    <phoneticPr fontId="3"/>
  </si>
  <si>
    <t>単位発熱量（MJ）</t>
    <rPh sb="0" eb="2">
      <t>タンイ</t>
    </rPh>
    <rPh sb="2" eb="5">
      <t>ハツネツリョウ</t>
    </rPh>
    <phoneticPr fontId="3"/>
  </si>
  <si>
    <t>単位発熱量×二酸化炭素排出係数</t>
    <rPh sb="0" eb="2">
      <t>タンイ</t>
    </rPh>
    <rPh sb="2" eb="5">
      <t>ハツネツリョウ</t>
    </rPh>
    <rPh sb="6" eb="9">
      <t>ニサンカ</t>
    </rPh>
    <rPh sb="9" eb="11">
      <t>タンソ</t>
    </rPh>
    <rPh sb="11" eb="13">
      <t>ハイシュツ</t>
    </rPh>
    <rPh sb="13" eb="15">
      <t>ケイスウ</t>
    </rPh>
    <phoneticPr fontId="3"/>
  </si>
  <si>
    <t>原油（コンデンセート除く）</t>
    <rPh sb="0" eb="2">
      <t>ゲンユ</t>
    </rPh>
    <rPh sb="10" eb="11">
      <t>ノゾ</t>
    </rPh>
    <phoneticPr fontId="3"/>
  </si>
  <si>
    <t>石油アスファルト</t>
    <rPh sb="0" eb="2">
      <t>セキユ</t>
    </rPh>
    <phoneticPr fontId="3"/>
  </si>
  <si>
    <t>石油コークス</t>
    <rPh sb="0" eb="2">
      <t>セキユ</t>
    </rPh>
    <phoneticPr fontId="3"/>
  </si>
  <si>
    <t>石油系炭化水素ガス</t>
    <rPh sb="0" eb="3">
      <t>セキユケイ</t>
    </rPh>
    <rPh sb="3" eb="5">
      <t>タンカ</t>
    </rPh>
    <rPh sb="5" eb="7">
      <t>スイソ</t>
    </rPh>
    <phoneticPr fontId="3"/>
  </si>
  <si>
    <t>その他可燃性天然ガス</t>
    <rPh sb="2" eb="3">
      <t>ホカ</t>
    </rPh>
    <rPh sb="3" eb="6">
      <t>カネンセイ</t>
    </rPh>
    <rPh sb="6" eb="8">
      <t>テンネン</t>
    </rPh>
    <phoneticPr fontId="5"/>
  </si>
  <si>
    <t>燃料の種類</t>
    <rPh sb="0" eb="2">
      <t>ネンリョウ</t>
    </rPh>
    <rPh sb="3" eb="5">
      <t>シュルイ</t>
    </rPh>
    <phoneticPr fontId="3"/>
  </si>
  <si>
    <t>揮発油（ガソリン）</t>
    <rPh sb="0" eb="3">
      <t>キハツユ</t>
    </rPh>
    <phoneticPr fontId="3"/>
  </si>
  <si>
    <t>軽油</t>
    <rPh sb="0" eb="2">
      <t>ケイユ</t>
    </rPh>
    <phoneticPr fontId="3"/>
  </si>
  <si>
    <t>Ｂ・C重油</t>
    <rPh sb="3" eb="5">
      <t>ジュウユ</t>
    </rPh>
    <phoneticPr fontId="5"/>
  </si>
  <si>
    <t>産業用蒸気</t>
    <rPh sb="0" eb="3">
      <t>サンギョウヨウ</t>
    </rPh>
    <rPh sb="3" eb="5">
      <t>ジョウキ</t>
    </rPh>
    <phoneticPr fontId="5"/>
  </si>
  <si>
    <t>MJ</t>
    <phoneticPr fontId="3"/>
  </si>
  <si>
    <t>産業用以外の蒸気、温水、冷水</t>
    <rPh sb="0" eb="3">
      <t>サンギョウヨウ</t>
    </rPh>
    <rPh sb="3" eb="5">
      <t>イガイ</t>
    </rPh>
    <rPh sb="6" eb="8">
      <t>ジョウキ</t>
    </rPh>
    <rPh sb="9" eb="11">
      <t>オンスイ</t>
    </rPh>
    <rPh sb="12" eb="14">
      <t>レイスイ</t>
    </rPh>
    <phoneticPr fontId="3"/>
  </si>
  <si>
    <t>kg（㌕）</t>
    <phoneticPr fontId="5"/>
  </si>
  <si>
    <t>L（㍑）</t>
    <phoneticPr fontId="5"/>
  </si>
  <si>
    <t>ナフサ</t>
    <phoneticPr fontId="3"/>
  </si>
  <si>
    <t>業種</t>
    <rPh sb="0" eb="2">
      <t>ギョウシュ</t>
    </rPh>
    <phoneticPr fontId="5"/>
  </si>
  <si>
    <t>01 農業</t>
  </si>
  <si>
    <t>02 林業</t>
  </si>
  <si>
    <t>03 漁業（水産養殖業を除く）</t>
  </si>
  <si>
    <t>04 水産養殖業</t>
  </si>
  <si>
    <t>05 鉱業,砕石業,砂利採取業</t>
  </si>
  <si>
    <t>06 総合工事業</t>
  </si>
  <si>
    <t>07 職別工事業（設備工事業を除く）</t>
  </si>
  <si>
    <t>08 設備工事業</t>
  </si>
  <si>
    <t>09 食料品製造業</t>
  </si>
  <si>
    <t>10 飲料・たばこ・飼料製造業</t>
  </si>
  <si>
    <t>11 繊維工</t>
  </si>
  <si>
    <t>12 木材・木製品製造業（家具を除く）</t>
  </si>
  <si>
    <t>13 家具・装備品製造業</t>
  </si>
  <si>
    <t>14 パルプ・紙・紙加工品製造業</t>
  </si>
  <si>
    <t>15 印刷・同関連業</t>
  </si>
  <si>
    <t>16 化学工業</t>
  </si>
  <si>
    <t>17 石油製品・石炭製品製造業</t>
  </si>
  <si>
    <t>18 プラスチック製品製造業</t>
  </si>
  <si>
    <t>19 ゴム製品製造業</t>
  </si>
  <si>
    <t>20 なめし革・同製品・毛皮製造業</t>
  </si>
  <si>
    <t>21 窯業・土石製品製造業</t>
  </si>
  <si>
    <t xml:space="preserve">22 鉄鋼業 </t>
  </si>
  <si>
    <t xml:space="preserve">23 非鉄金属製造業 </t>
  </si>
  <si>
    <t>24 金属製品製造業</t>
  </si>
  <si>
    <t xml:space="preserve">25 はん用機械器具製造業 </t>
  </si>
  <si>
    <t xml:space="preserve">26 生産用機械器具製造業 </t>
  </si>
  <si>
    <t>27 業務用機械器具製造業</t>
  </si>
  <si>
    <t xml:space="preserve">28 電子部品・デバイス・電子回路製造業 </t>
  </si>
  <si>
    <t xml:space="preserve">29 電子機械器具製造業 </t>
  </si>
  <si>
    <t>30 情報通信機械器具製造業</t>
  </si>
  <si>
    <t xml:space="preserve">31 輸送用機械器具製造業 </t>
  </si>
  <si>
    <t xml:space="preserve">32 その他の製造業 </t>
  </si>
  <si>
    <t>33 電気業</t>
  </si>
  <si>
    <t>34 ガス業</t>
  </si>
  <si>
    <t>35 熱供給業</t>
  </si>
  <si>
    <t>36 水道業</t>
  </si>
  <si>
    <t>37 通信業</t>
  </si>
  <si>
    <t>38 放送業</t>
  </si>
  <si>
    <t xml:space="preserve">39 情報サービス業 </t>
  </si>
  <si>
    <t>40 インターネット附随サービス業</t>
  </si>
  <si>
    <t xml:space="preserve">41 映像・音声・文字情報製作業 </t>
  </si>
  <si>
    <t xml:space="preserve">42 鉄道業 </t>
  </si>
  <si>
    <t xml:space="preserve">43 道路旅客運送業 </t>
  </si>
  <si>
    <t xml:space="preserve">44 道路貨物運送業 </t>
  </si>
  <si>
    <t xml:space="preserve">45 水運業 </t>
  </si>
  <si>
    <t>46 航空運輸業</t>
  </si>
  <si>
    <t xml:space="preserve">47 倉庫業 </t>
  </si>
  <si>
    <t xml:space="preserve">48 運輸に附帯するサービス業 </t>
  </si>
  <si>
    <t>49 郵便業（信書便事業を含む）</t>
  </si>
  <si>
    <t xml:space="preserve">50 各種商品卸売業 </t>
  </si>
  <si>
    <t xml:space="preserve">51 繊維・衣服等卸売業 </t>
  </si>
  <si>
    <t>52 飲食料品卸売業</t>
  </si>
  <si>
    <t>53 建築材料,鉱物・金属材料等卸売業</t>
  </si>
  <si>
    <t>54 機械器具卸売業</t>
  </si>
  <si>
    <t xml:space="preserve">55 その他の卸売業 </t>
  </si>
  <si>
    <t>56 各種商品卸売業</t>
    <rPh sb="9" eb="10">
      <t>ギョウ</t>
    </rPh>
    <phoneticPr fontId="5"/>
  </si>
  <si>
    <t xml:space="preserve">57 織物・衣服・身の回り品小売業 </t>
  </si>
  <si>
    <t xml:space="preserve">58 飲食料品小売業 </t>
  </si>
  <si>
    <t xml:space="preserve">59 機械器具小売業 </t>
  </si>
  <si>
    <t xml:space="preserve">60 その他の小売業 </t>
  </si>
  <si>
    <t xml:space="preserve">61 無店舗小売業 </t>
  </si>
  <si>
    <t xml:space="preserve">62 銀行業 </t>
  </si>
  <si>
    <t>63 協同組織金融業</t>
  </si>
  <si>
    <t xml:space="preserve">64 貸金業,クレジットカード業等非預金 信用機関 </t>
  </si>
  <si>
    <t xml:space="preserve">65 金融商品取引業,商品先物取扱引業 </t>
  </si>
  <si>
    <t xml:space="preserve">66 補助的金融業等 </t>
  </si>
  <si>
    <t xml:space="preserve">67 保険業（保険媒介代理業,保険サービ ス業を含む） </t>
  </si>
  <si>
    <t xml:space="preserve">68 不動産取引業 </t>
  </si>
  <si>
    <t xml:space="preserve">69 不動産賃貸業・管理業 </t>
  </si>
  <si>
    <t xml:space="preserve">70 物品賃貸業 </t>
  </si>
  <si>
    <t>71 学術・開発研究機関</t>
  </si>
  <si>
    <t>72 専門サービス業（他に分類されないもの）</t>
  </si>
  <si>
    <t>73 広告業</t>
  </si>
  <si>
    <t>74 技術サービス業（他に分類されないもの）</t>
  </si>
  <si>
    <t>75 宿泊業</t>
  </si>
  <si>
    <t xml:space="preserve">76 飲食店 </t>
  </si>
  <si>
    <t>77 持ち帰り・配達飲食サービス業</t>
  </si>
  <si>
    <t xml:space="preserve">78 洗濯・理髪・美容・浴場業 </t>
  </si>
  <si>
    <t xml:space="preserve">79 その他の生活関連サービス業 </t>
  </si>
  <si>
    <t xml:space="preserve">80 娯楽業 </t>
  </si>
  <si>
    <t xml:space="preserve">81 学校教育 </t>
  </si>
  <si>
    <t xml:space="preserve">82 その他の教育,学習支援業 </t>
  </si>
  <si>
    <t xml:space="preserve">83 医療業 </t>
  </si>
  <si>
    <t xml:space="preserve">84 保健衛生 </t>
  </si>
  <si>
    <t xml:space="preserve">85 社会保険・社会福祉・介護事業 </t>
  </si>
  <si>
    <t xml:space="preserve">86 郵便局 </t>
  </si>
  <si>
    <t xml:space="preserve">87 協同組合（他に分類されないもの） </t>
  </si>
  <si>
    <t xml:space="preserve">88 廃棄物処理業 </t>
  </si>
  <si>
    <t xml:space="preserve">89 自動車整備業 </t>
  </si>
  <si>
    <t xml:space="preserve">89 インターネット附随サービス業 </t>
  </si>
  <si>
    <t>90 機械等修理業</t>
  </si>
  <si>
    <t xml:space="preserve">91 職業紹介・労働者派遣業 </t>
  </si>
  <si>
    <t xml:space="preserve">92 その他の事業サービス業 </t>
  </si>
  <si>
    <t>93 政治・経済・文化団体</t>
  </si>
  <si>
    <t>94 宗教</t>
  </si>
  <si>
    <t>95 その他のサービス業</t>
  </si>
  <si>
    <t>96 外国公務</t>
  </si>
  <si>
    <t xml:space="preserve">97 国家公務 </t>
  </si>
  <si>
    <t>98 地方公務</t>
  </si>
  <si>
    <t>99 分類不能の産業</t>
  </si>
  <si>
    <t>年度におけるエネルギー起源二酸化炭素排出量</t>
    <phoneticPr fontId="3"/>
  </si>
  <si>
    <t>二酸化炭素
換算係数
（D）</t>
    <rPh sb="0" eb="3">
      <t>ニサンカ</t>
    </rPh>
    <rPh sb="3" eb="5">
      <t>タンソ</t>
    </rPh>
    <rPh sb="6" eb="8">
      <t>カンサン</t>
    </rPh>
    <rPh sb="8" eb="10">
      <t>ケイスウ</t>
    </rPh>
    <phoneticPr fontId="3"/>
  </si>
  <si>
    <r>
      <t>二酸化炭素
排出量
  (㎏-CO</t>
    </r>
    <r>
      <rPr>
        <vertAlign val="subscript"/>
        <sz val="12"/>
        <rFont val="ＭＳ Ｐ明朝"/>
        <family val="1"/>
        <charset val="128"/>
      </rPr>
      <t>2</t>
    </r>
    <r>
      <rPr>
        <sz val="12"/>
        <rFont val="ＭＳ Ｐ明朝"/>
        <family val="1"/>
        <charset val="128"/>
      </rPr>
      <t>）
(C)×(D)</t>
    </r>
    <rPh sb="0" eb="3">
      <t>ニサンカ</t>
    </rPh>
    <rPh sb="3" eb="5">
      <t>タンソ</t>
    </rPh>
    <rPh sb="6" eb="8">
      <t>ハイシュツ</t>
    </rPh>
    <rPh sb="8" eb="9">
      <t>リョウ</t>
    </rPh>
    <phoneticPr fontId="5"/>
  </si>
  <si>
    <t>原油換算係数（E）</t>
    <rPh sb="0" eb="2">
      <t>ゲンユ</t>
    </rPh>
    <rPh sb="2" eb="4">
      <t>カンサン</t>
    </rPh>
    <rPh sb="4" eb="6">
      <t>ケイスウ</t>
    </rPh>
    <phoneticPr fontId="3"/>
  </si>
  <si>
    <t>原油換算量(kL)
（C）×（E）/1000</t>
    <rPh sb="0" eb="2">
      <t>ゲンユ</t>
    </rPh>
    <rPh sb="2" eb="5">
      <t>カンサンリョウ</t>
    </rPh>
    <phoneticPr fontId="3"/>
  </si>
  <si>
    <t>電気事業者名</t>
    <rPh sb="0" eb="2">
      <t>デンキ</t>
    </rPh>
    <rPh sb="2" eb="6">
      <t>ジギョウシャメイ</t>
    </rPh>
    <phoneticPr fontId="3"/>
  </si>
  <si>
    <t>調整後排出係数</t>
    <rPh sb="0" eb="3">
      <t>チョウセイゴ</t>
    </rPh>
    <rPh sb="3" eb="5">
      <t>ハイシュツ</t>
    </rPh>
    <rPh sb="5" eb="7">
      <t>ケイスウ</t>
    </rPh>
    <phoneticPr fontId="2"/>
  </si>
  <si>
    <t>燃料の使用</t>
    <rPh sb="0" eb="2">
      <t>ネンリョウ</t>
    </rPh>
    <rPh sb="3" eb="5">
      <t>シヨウ</t>
    </rPh>
    <phoneticPr fontId="3"/>
  </si>
  <si>
    <t>__2020</t>
    <phoneticPr fontId="3"/>
  </si>
  <si>
    <t>__2021</t>
    <phoneticPr fontId="3"/>
  </si>
  <si>
    <t>__2020アーバンエナジー(株)　メニューA</t>
  </si>
  <si>
    <t>アーバンエナジー(株)　メニューA</t>
  </si>
  <si>
    <t>__2020アーバンエナジー(株)　メニューB</t>
  </si>
  <si>
    <t>アーバンエナジー(株)　メニューB</t>
  </si>
  <si>
    <t>__2020アーバンエナジー(株)　メニューC</t>
  </si>
  <si>
    <t>アーバンエナジー(株)　メニューC</t>
  </si>
  <si>
    <t>__2020アーバンエナジー(株)　メニューD</t>
  </si>
  <si>
    <t>アーバンエナジー(株)　メニューD</t>
  </si>
  <si>
    <t>__2020アーバンエナジー(株)　メニューE</t>
  </si>
  <si>
    <t>アーバンエナジー(株)　メニューE</t>
  </si>
  <si>
    <t>__2020アーバンエナジー(株)　メニューF</t>
  </si>
  <si>
    <t>アーバンエナジー(株)　メニューF</t>
  </si>
  <si>
    <t>__2020アーバンエナジー(株)　メニューG</t>
  </si>
  <si>
    <t>アーバンエナジー(株)　メニューG</t>
  </si>
  <si>
    <t>__2020アーバンエナジー(株)　メニューH(残差)</t>
  </si>
  <si>
    <t>アーバンエナジー(株)　メニューH(残差)</t>
  </si>
  <si>
    <t>__2020アーバンエナジー(株)　（参考値)事業者全体</t>
  </si>
  <si>
    <t>アーバンエナジー(株)　（参考値)事業者全体</t>
  </si>
  <si>
    <t>他人へ供給した熱</t>
    <rPh sb="0" eb="2">
      <t>タニン</t>
    </rPh>
    <rPh sb="3" eb="5">
      <t>キョウキュウ</t>
    </rPh>
    <rPh sb="7" eb="8">
      <t>ネツ</t>
    </rPh>
    <phoneticPr fontId="3"/>
  </si>
  <si>
    <t>電気事業者名</t>
    <rPh sb="0" eb="2">
      <t>デンキ</t>
    </rPh>
    <rPh sb="2" eb="5">
      <t>ジギョウシャ</t>
    </rPh>
    <rPh sb="5" eb="6">
      <t>ナ</t>
    </rPh>
    <phoneticPr fontId="3"/>
  </si>
  <si>
    <t>自家発電量</t>
    <rPh sb="0" eb="2">
      <t>ジカ</t>
    </rPh>
    <rPh sb="2" eb="4">
      <t>ハツデン</t>
    </rPh>
    <rPh sb="4" eb="5">
      <t>リョウ</t>
    </rPh>
    <phoneticPr fontId="3"/>
  </si>
  <si>
    <t>化石燃料で発電し自家消費した量</t>
    <rPh sb="0" eb="2">
      <t>カセキ</t>
    </rPh>
    <rPh sb="2" eb="4">
      <t>ネンリョウ</t>
    </rPh>
    <rPh sb="5" eb="7">
      <t>ハツデン</t>
    </rPh>
    <rPh sb="8" eb="10">
      <t>ジカ</t>
    </rPh>
    <rPh sb="10" eb="12">
      <t>ショウヒ</t>
    </rPh>
    <rPh sb="14" eb="15">
      <t>リョウ</t>
    </rPh>
    <phoneticPr fontId="3"/>
  </si>
  <si>
    <t>他人へ供給した電気</t>
    <rPh sb="0" eb="2">
      <t>タニン</t>
    </rPh>
    <rPh sb="3" eb="5">
      <t>キョウキュウ</t>
    </rPh>
    <phoneticPr fontId="3"/>
  </si>
  <si>
    <t>化石燃料で発電し供給した量</t>
    <rPh sb="0" eb="2">
      <t>カセキ</t>
    </rPh>
    <rPh sb="2" eb="4">
      <t>ネンリョウ</t>
    </rPh>
    <rPh sb="5" eb="7">
      <t>ハツデン</t>
    </rPh>
    <rPh sb="8" eb="10">
      <t>キョウキュウ</t>
    </rPh>
    <rPh sb="12" eb="13">
      <t>リョウ</t>
    </rPh>
    <phoneticPr fontId="3"/>
  </si>
  <si>
    <t>ｋWh</t>
    <phoneticPr fontId="3"/>
  </si>
  <si>
    <t>温室効果ガス排出量合計（F）</t>
    <rPh sb="0" eb="2">
      <t>オンシツ</t>
    </rPh>
    <rPh sb="2" eb="4">
      <t>コウカ</t>
    </rPh>
    <rPh sb="6" eb="9">
      <t>ハイシュツリョウ</t>
    </rPh>
    <rPh sb="9" eb="10">
      <t>ゴウ</t>
    </rPh>
    <rPh sb="10" eb="11">
      <t>ケイ</t>
    </rPh>
    <phoneticPr fontId="5"/>
  </si>
  <si>
    <t>原油換算量
合計</t>
    <rPh sb="0" eb="2">
      <t>ゲンユ</t>
    </rPh>
    <rPh sb="2" eb="4">
      <t>カンサン</t>
    </rPh>
    <rPh sb="4" eb="5">
      <t>リョウ</t>
    </rPh>
    <rPh sb="6" eb="8">
      <t>ゴウケイ</t>
    </rPh>
    <phoneticPr fontId="3"/>
  </si>
  <si>
    <t>クレジットによる削減量</t>
    <rPh sb="8" eb="10">
      <t>サクゲン</t>
    </rPh>
    <rPh sb="10" eb="11">
      <t>リョウ</t>
    </rPh>
    <phoneticPr fontId="3"/>
  </si>
  <si>
    <t>種類</t>
    <rPh sb="0" eb="2">
      <t>シュルイ</t>
    </rPh>
    <phoneticPr fontId="3"/>
  </si>
  <si>
    <t>区分</t>
    <rPh sb="0" eb="2">
      <t>クブン</t>
    </rPh>
    <phoneticPr fontId="3"/>
  </si>
  <si>
    <t>償却量</t>
    <rPh sb="0" eb="2">
      <t>ショウキャク</t>
    </rPh>
    <rPh sb="2" eb="3">
      <t>リョウ</t>
    </rPh>
    <phoneticPr fontId="3"/>
  </si>
  <si>
    <t>参考</t>
    <rPh sb="0" eb="2">
      <t>サンコウ</t>
    </rPh>
    <phoneticPr fontId="3"/>
  </si>
  <si>
    <t>県内</t>
    <rPh sb="0" eb="2">
      <t>ケンナイ</t>
    </rPh>
    <phoneticPr fontId="3"/>
  </si>
  <si>
    <t>J-クレジット等</t>
    <rPh sb="7" eb="8">
      <t>トウ</t>
    </rPh>
    <phoneticPr fontId="3"/>
  </si>
  <si>
    <t>再エネ電力由来</t>
    <rPh sb="0" eb="1">
      <t>サイ</t>
    </rPh>
    <rPh sb="3" eb="5">
      <t>デンリョク</t>
    </rPh>
    <rPh sb="5" eb="7">
      <t>ユライ</t>
    </rPh>
    <phoneticPr fontId="3"/>
  </si>
  <si>
    <r>
      <t>ｋｇ-CO</t>
    </r>
    <r>
      <rPr>
        <vertAlign val="subscript"/>
        <sz val="14"/>
        <rFont val="ＭＳ Ｐ明朝"/>
        <family val="1"/>
        <charset val="128"/>
      </rPr>
      <t>2</t>
    </r>
    <phoneticPr fontId="3"/>
  </si>
  <si>
    <t>再エネ熱由来</t>
    <rPh sb="0" eb="1">
      <t>サイ</t>
    </rPh>
    <rPh sb="3" eb="4">
      <t>ネツ</t>
    </rPh>
    <rPh sb="4" eb="6">
      <t>ユライ</t>
    </rPh>
    <phoneticPr fontId="3"/>
  </si>
  <si>
    <t>省エネ由来・森林由来</t>
    <rPh sb="0" eb="1">
      <t>ショウ</t>
    </rPh>
    <rPh sb="3" eb="5">
      <t>ユライ</t>
    </rPh>
    <rPh sb="6" eb="8">
      <t>シンリン</t>
    </rPh>
    <rPh sb="8" eb="10">
      <t>ユライ</t>
    </rPh>
    <phoneticPr fontId="3"/>
  </si>
  <si>
    <t>グリーン電力証書</t>
    <rPh sb="4" eb="6">
      <t>デンリョク</t>
    </rPh>
    <rPh sb="6" eb="8">
      <t>ショウショ</t>
    </rPh>
    <phoneticPr fontId="3"/>
  </si>
  <si>
    <t>グリーン熱証書</t>
    <rPh sb="4" eb="5">
      <t>ネツ</t>
    </rPh>
    <rPh sb="5" eb="7">
      <t>ショウショ</t>
    </rPh>
    <phoneticPr fontId="3"/>
  </si>
  <si>
    <t>合計（G1）</t>
    <rPh sb="0" eb="2">
      <t>ゴウケイ</t>
    </rPh>
    <phoneticPr fontId="3"/>
  </si>
  <si>
    <t>その他</t>
    <rPh sb="2" eb="3">
      <t>タ</t>
    </rPh>
    <phoneticPr fontId="3"/>
  </si>
  <si>
    <t>合計（G2）</t>
    <rPh sb="0" eb="2">
      <t>ゴウケイ</t>
    </rPh>
    <phoneticPr fontId="3"/>
  </si>
  <si>
    <t>総計（G1+G2)</t>
    <rPh sb="0" eb="2">
      <t>ソウケイ</t>
    </rPh>
    <phoneticPr fontId="3"/>
  </si>
  <si>
    <r>
      <t>ｋｇ-CO</t>
    </r>
    <r>
      <rPr>
        <vertAlign val="subscript"/>
        <sz val="14"/>
        <rFont val="ＭＳ Ｐ明朝"/>
        <family val="1"/>
        <charset val="128"/>
      </rPr>
      <t>2</t>
    </r>
    <phoneticPr fontId="3"/>
  </si>
  <si>
    <t>注）二酸化炭素排出量は[使用量]（C）に[二酸化炭素換算係数]（D）を乗じて求める。</t>
    <rPh sb="0" eb="1">
      <t>チュウ</t>
    </rPh>
    <rPh sb="2" eb="5">
      <t>ニサンカ</t>
    </rPh>
    <rPh sb="5" eb="7">
      <t>タンソ</t>
    </rPh>
    <rPh sb="7" eb="10">
      <t>ハイシュツリョウ</t>
    </rPh>
    <rPh sb="12" eb="15">
      <t>シヨウリョウ</t>
    </rPh>
    <rPh sb="21" eb="24">
      <t>ニサンカ</t>
    </rPh>
    <rPh sb="24" eb="26">
      <t>タンソ</t>
    </rPh>
    <rPh sb="26" eb="28">
      <t>カンサン</t>
    </rPh>
    <rPh sb="28" eb="30">
      <t>ケイスウ</t>
    </rPh>
    <rPh sb="35" eb="36">
      <t>ジョウ</t>
    </rPh>
    <rPh sb="38" eb="39">
      <t>モト</t>
    </rPh>
    <phoneticPr fontId="3"/>
  </si>
  <si>
    <t>環境省ホームページ　https://ghg-santeikohyo.env.go.jp/calc</t>
    <rPh sb="0" eb="3">
      <t>カンキョウショウ</t>
    </rPh>
    <phoneticPr fontId="3"/>
  </si>
  <si>
    <t>燃料種別ごとの単位発熱量及び排出係数は、以下のとおりである。</t>
    <rPh sb="0" eb="2">
      <t>ネンリョウ</t>
    </rPh>
    <rPh sb="2" eb="4">
      <t>シュベツ</t>
    </rPh>
    <rPh sb="7" eb="9">
      <t>タンイ</t>
    </rPh>
    <rPh sb="9" eb="12">
      <t>ハツネツリョウ</t>
    </rPh>
    <rPh sb="12" eb="13">
      <t>オヨ</t>
    </rPh>
    <rPh sb="14" eb="16">
      <t>ハイシュツ</t>
    </rPh>
    <rPh sb="16" eb="18">
      <t>ケイスウ</t>
    </rPh>
    <rPh sb="20" eb="22">
      <t>イカ</t>
    </rPh>
    <phoneticPr fontId="3"/>
  </si>
  <si>
    <t>__2020出光グリーンパワー(株)　メニューA</t>
  </si>
  <si>
    <t>出光グリーンパワー(株)　メニューA</t>
  </si>
  <si>
    <t>__2020出光グリーンパワー(株)　メニューB</t>
  </si>
  <si>
    <t>出光グリーンパワー(株)　メニューB</t>
  </si>
  <si>
    <t>__2020出光グリーンパワー(株)　メニューC</t>
  </si>
  <si>
    <t>出光グリーンパワー(株)　メニューC</t>
  </si>
  <si>
    <t>__2020出光グリーンパワー(株)　メニューD(残差)</t>
  </si>
  <si>
    <t>出光グリーンパワー(株)　メニューD(残差)</t>
  </si>
  <si>
    <t>__2020出光グリーンパワー(株)　（参考値)事業者全体</t>
  </si>
  <si>
    <t>出光グリーンパワー(株)　（参考値)事業者全体</t>
  </si>
  <si>
    <t>__2020出光興産(株)　メニューA</t>
  </si>
  <si>
    <t>出光興産(株)　メニューA</t>
  </si>
  <si>
    <t>__2020出光興産(株)　メニューB</t>
  </si>
  <si>
    <t>出光興産(株)　メニューB</t>
  </si>
  <si>
    <t>__2020出光興産(株)　メニューC(残差)</t>
  </si>
  <si>
    <t>出光興産(株)　メニューC(残差)</t>
  </si>
  <si>
    <t>__2020出光興産(株)　（参考値)事業者全体</t>
  </si>
  <si>
    <t>出光興産(株)　（参考値)事業者全体</t>
  </si>
  <si>
    <t>二酸化炭素排出係数</t>
    <rPh sb="0" eb="3">
      <t>ニサンカ</t>
    </rPh>
    <rPh sb="3" eb="5">
      <t>タンソ</t>
    </rPh>
    <rPh sb="5" eb="7">
      <t>ハイシュツ</t>
    </rPh>
    <rPh sb="7" eb="9">
      <t>ケイスウ</t>
    </rPh>
    <phoneticPr fontId="3"/>
  </si>
  <si>
    <t>__2020(株)エナリス・パワー・マーケティング　メニューA</t>
  </si>
  <si>
    <t>(株)エナリス・パワー・マーケティング　メニューA</t>
  </si>
  <si>
    <t>__2020(株)エナリス・パワー・マーケティング　メニューB</t>
  </si>
  <si>
    <t>(株)エナリス・パワー・マーケティング　メニューB</t>
  </si>
  <si>
    <t>__2020(株)エナリス・パワー・マーケティング　メニューC</t>
  </si>
  <si>
    <t>(株)エナリス・パワー・マーケティング　メニューC</t>
  </si>
  <si>
    <t>バイオガス</t>
    <phoneticPr fontId="3"/>
  </si>
  <si>
    <t>__2020(株)エナリス・パワー・マーケティング　メニューD</t>
  </si>
  <si>
    <t>(株)エナリス・パワー・マーケティング　メニューD</t>
  </si>
  <si>
    <t>__2020(株)エナリス・パワー・マーケティング　メニューE</t>
  </si>
  <si>
    <t>(株)エナリス・パワー・マーケティング　メニューE</t>
  </si>
  <si>
    <t>__2020(株)エナリス・パワー・マーケティング　メニューF</t>
  </si>
  <si>
    <t>(株)エナリス・パワー・マーケティング　メニューF</t>
  </si>
  <si>
    <t>__2020(株)エナリス・パワー・マーケティング　メニューG</t>
  </si>
  <si>
    <t>(株)エナリス・パワー・マーケティング　メニューG</t>
  </si>
  <si>
    <t>__2020(株)エナリス・パワー・マーケティング　メニューH</t>
  </si>
  <si>
    <t>(株)エナリス・パワー・マーケティング　メニューH</t>
  </si>
  <si>
    <t>__2020(株)エナリス・パワー・マーケティング　メニューI(残差)</t>
  </si>
  <si>
    <t>(株)エナリス・パワー・マーケティング　メニューI(残差)</t>
  </si>
  <si>
    <t>__2020(株)エナリス・パワー・マーケティング　（参考値)事業者全体</t>
  </si>
  <si>
    <t>(株)エナリス・パワー・マーケティング　（参考値)事業者全体</t>
  </si>
  <si>
    <t>__2020エネサーブ(株)　メニューA</t>
  </si>
  <si>
    <t>エネサーブ(株)　メニューA</t>
  </si>
  <si>
    <t>__2020エネサーブ(株)　メニューB(残差)</t>
  </si>
  <si>
    <t>エネサーブ(株)　メニューB(残差)</t>
  </si>
  <si>
    <t>__2020エネサーブ(株)　（参考値)事業者全体</t>
  </si>
  <si>
    <t>エネサーブ(株)　（参考値)事業者全体</t>
  </si>
  <si>
    <t>__2020(株)エネット　メニューA</t>
  </si>
  <si>
    <t>(株)エネット　メニューA</t>
  </si>
  <si>
    <t>__2020(株)エネット　メニューB</t>
  </si>
  <si>
    <t>(株)エネット　メニューB</t>
  </si>
  <si>
    <t>__2020(株)エネット　メニューC</t>
  </si>
  <si>
    <t>(株)エネット　メニューC</t>
  </si>
  <si>
    <t>__2020(株)エネット　メニューD</t>
  </si>
  <si>
    <t>(株)エネット　メニューD</t>
  </si>
  <si>
    <t>__2020(株)エネット　メニューE</t>
  </si>
  <si>
    <t>(株)エネット　メニューE</t>
  </si>
  <si>
    <t>__2020(株)エネット　メニューF</t>
  </si>
  <si>
    <t>(株)エネット　メニューF</t>
  </si>
  <si>
    <t>__2020(株)エネット　メニューG</t>
  </si>
  <si>
    <t>(株)エネット　メニューG</t>
  </si>
  <si>
    <t>__2020(株)エネット　メニューH(残差)</t>
  </si>
  <si>
    <t>(株)エネット　メニューH(残差)</t>
  </si>
  <si>
    <t>__2020(株)エネット　（参考値)事業者全体</t>
  </si>
  <si>
    <t>(株)エネット　（参考値)事業者全体</t>
  </si>
  <si>
    <t xml:space="preserve">__2020エバーグリーン・マーケティング(株)　メニューA </t>
  </si>
  <si>
    <t xml:space="preserve">エバーグリーン・マーケティング(株)　メニューA </t>
  </si>
  <si>
    <t>__2020エバーグリーン・マーケティング(株)　メニューB</t>
  </si>
  <si>
    <t>エバーグリーン・マーケティング(株)　メニューB</t>
  </si>
  <si>
    <t>__2020エバーグリーン・マーケティング(株)　メニューC(残差)</t>
  </si>
  <si>
    <t>エバーグリーン・マーケティング(株)　メニューC(残差)</t>
  </si>
  <si>
    <t>__2020エバーグリーン・マーケティング(株)　（参考値)事業者全体</t>
  </si>
  <si>
    <t>エバーグリーン・マーケティング(株)　（参考値)事業者全体</t>
  </si>
  <si>
    <t>__2020大阪瓦斯(株)　メニューA</t>
  </si>
  <si>
    <t>大阪瓦斯(株)　メニューA</t>
  </si>
  <si>
    <t>__2020大阪瓦斯(株)　メニューB(残差)</t>
  </si>
  <si>
    <t>大阪瓦斯(株)　メニューB(残差)</t>
  </si>
  <si>
    <t>__2020大阪瓦斯(株)　（参考値)事業者全体</t>
  </si>
  <si>
    <t>大阪瓦斯(株)　（参考値)事業者全体</t>
  </si>
  <si>
    <t>__2020オリックス(株)　メニューA</t>
  </si>
  <si>
    <t>オリックス(株)　メニューA</t>
  </si>
  <si>
    <t>__2020オリックス(株)　メニューB</t>
  </si>
  <si>
    <t>オリックス(株)　メニューB</t>
  </si>
  <si>
    <t>__2020オリックス(株)　メニューC</t>
  </si>
  <si>
    <t>オリックス(株)　メニューC</t>
  </si>
  <si>
    <t>__2020オリックス(株)　メニューD</t>
  </si>
  <si>
    <t>オリックス(株)　メニューD</t>
  </si>
  <si>
    <t>__2020オリックス(株)　メニューE</t>
  </si>
  <si>
    <t>オリックス(株)　メニューE</t>
  </si>
  <si>
    <t>__2020オリックス(株)　メニューF</t>
  </si>
  <si>
    <t>オリックス(株)　メニューF</t>
  </si>
  <si>
    <t>__2020オリックス(株)　メニューG(残差)</t>
  </si>
  <si>
    <t>オリックス(株)　メニューG(残差)</t>
  </si>
  <si>
    <t>__2020オリックス(株)　（参考値)事業者全体</t>
  </si>
  <si>
    <t>オリックス(株)　（参考値)事業者全体</t>
  </si>
  <si>
    <t>__2020カワサキグリーンエナジー(株)(旧：川重商事(株))　メニューA</t>
  </si>
  <si>
    <t>カワサキグリーンエナジー(株)(旧：川重商事(株))　メニューA</t>
  </si>
  <si>
    <t>__2020カワサキグリーンエナジー(株)(旧：川重商事(株))　メニューB</t>
  </si>
  <si>
    <t>カワサキグリーンエナジー(株)(旧：川重商事(株))　メニューB</t>
  </si>
  <si>
    <t>__2020カワサキグリーンエナジー(株)(旧：川重商事(株))　メニューC(残差)</t>
  </si>
  <si>
    <t>カワサキグリーンエナジー(株)(旧：川重商事(株))　メニューC(残差)</t>
  </si>
  <si>
    <t>__2020カワサキグリーンエナジー(株)(旧：川重商事(株))　（参考値)事業者全体</t>
  </si>
  <si>
    <t>カワサキグリーンエナジー(株)(旧：川重商事(株))　（参考値)事業者全体</t>
  </si>
  <si>
    <t>__2020関西電力(株)　メニューA</t>
  </si>
  <si>
    <t>関西電力(株)　メニューA</t>
  </si>
  <si>
    <t>__2020関西電力(株)　メニューB</t>
  </si>
  <si>
    <t>関西電力(株)　メニューB</t>
  </si>
  <si>
    <t>__2020関西電力(株)　メニューC</t>
  </si>
  <si>
    <t>関西電力(株)　メニューC</t>
  </si>
  <si>
    <t>__2020関西電力(株)　メニューD(残差)</t>
  </si>
  <si>
    <t>関西電力(株)　メニューD(残差)</t>
  </si>
  <si>
    <t>__2020関西電力(株)　（参考値)事業者全体</t>
  </si>
  <si>
    <t>関西電力(株)　（参考値)事業者全体</t>
  </si>
  <si>
    <t>__2020九電みらいエナジー(株)</t>
  </si>
  <si>
    <t>九電みらいエナジー(株)</t>
  </si>
  <si>
    <t>__2020(株)グローバルエンジニアリング　メニューA</t>
  </si>
  <si>
    <t>(株)グローバルエンジニアリング　メニューA</t>
  </si>
  <si>
    <t>__2020(株)グローバルエンジニアリング　（参考値)事業者全体</t>
  </si>
  <si>
    <t>(株)グローバルエンジニアリング　（参考値)事業者全体</t>
  </si>
  <si>
    <t>__2020サミットエナジー(株)　メニューA</t>
  </si>
  <si>
    <t>サミットエナジー(株)　メニューA</t>
  </si>
  <si>
    <t>__2020サミットエナジー(株)　メニューB(残差)</t>
  </si>
  <si>
    <t>サミットエナジー(株)　メニューB(残差)</t>
  </si>
  <si>
    <t>__2020サミットエナジー(株)　（参考値)事業者全体</t>
  </si>
  <si>
    <t>サミットエナジー(株)　（参考値)事業者全体</t>
  </si>
  <si>
    <t>__2020シン・エナジー(株)</t>
  </si>
  <si>
    <t>シン・エナジー(株)</t>
  </si>
  <si>
    <t>__2020新エネルギー開発(株)</t>
  </si>
  <si>
    <t>新エネルギー開発(株)</t>
  </si>
  <si>
    <t>__2020ゼロワットパワー(株)　メニューA</t>
  </si>
  <si>
    <t>ゼロワットパワー(株)　メニューA</t>
  </si>
  <si>
    <t>__2020ゼロワットパワー(株)　メニューB</t>
  </si>
  <si>
    <t>ゼロワットパワー(株)　メニューB</t>
  </si>
  <si>
    <t>__2020ゼロワットパワー(株)　メニューC</t>
  </si>
  <si>
    <t>ゼロワットパワー(株)　メニューC</t>
  </si>
  <si>
    <t>__2020ゼロワットパワー(株)　メニューD</t>
  </si>
  <si>
    <t>ゼロワットパワー(株)　メニューD</t>
  </si>
  <si>
    <t>__2020ゼロワットパワー(株)　メニューE(残差)</t>
  </si>
  <si>
    <t>ゼロワットパワー(株)　メニューE(残差)</t>
  </si>
  <si>
    <t>__2020ゼロワットパワー(株)　（参考値)事業者全体</t>
  </si>
  <si>
    <t>ゼロワットパワー(株)　（参考値)事業者全体</t>
  </si>
  <si>
    <t>__2020中部電力ミライズ(株)(旧：中部電力(株))　メニューA</t>
  </si>
  <si>
    <t>中部電力ミライズ(株)(旧：中部電力(株))　メニューA</t>
  </si>
  <si>
    <t>__2020中部電力ミライズ(株)(旧：中部電力(株))　メニューB(残差)</t>
  </si>
  <si>
    <t>中部電力ミライズ(株)(旧：中部電力(株))　メニューB(残差)</t>
  </si>
  <si>
    <t>__2020中部電力ミライズ(株)(旧：中部電力(株))　（参考値)事業者全体</t>
  </si>
  <si>
    <t>中部電力ミライズ(株)(旧：中部電力(株))　（参考値)事業者全体</t>
  </si>
  <si>
    <t>__2020デジタルグリッド(株)　メニューA</t>
  </si>
  <si>
    <t>デジタルグリッド(株)　メニューA</t>
  </si>
  <si>
    <t>__2020デジタルグリッド(株)　メニューB</t>
  </si>
  <si>
    <t>デジタルグリッド(株)　メニューB</t>
  </si>
  <si>
    <t>__2020デジタルグリッド(株)　メニューC (残差)</t>
  </si>
  <si>
    <t>デジタルグリッド(株)　メニューC (残差)</t>
  </si>
  <si>
    <t>__2020デジタルグリッド(株)　（参考値)事業者全体</t>
  </si>
  <si>
    <t>デジタルグリッド(株)　（参考値)事業者全体</t>
  </si>
  <si>
    <t>__2020テプコカスタマーサービス(株)(残差)</t>
  </si>
  <si>
    <t>テプコカスタマーサービス(株)(残差)</t>
  </si>
  <si>
    <t>__2020テプコカスタマーサービス(株)　（参考値)事業者全体</t>
  </si>
  <si>
    <t>テプコカスタマーサービス(株)　（参考値)事業者全体</t>
  </si>
  <si>
    <t>__2020東京電力エナジーパートナー(株)　メニューA</t>
  </si>
  <si>
    <t>東京電力エナジーパートナー(株)　メニューA</t>
  </si>
  <si>
    <t>__2020東京電力エナジーパートナー(株)　メニューB</t>
  </si>
  <si>
    <t>東京電力エナジーパートナー(株)　メニューB</t>
  </si>
  <si>
    <t>__2020東京電力エナジーパートナー(株)　メニューC</t>
  </si>
  <si>
    <t>東京電力エナジーパートナー(株)　メニューC</t>
  </si>
  <si>
    <t>__2020東京電力エナジーパートナー(株)　メニューD</t>
  </si>
  <si>
    <t>東京電力エナジーパートナー(株)　メニューD</t>
  </si>
  <si>
    <t>__2020東京電力エナジーパートナー(株)　メニューE</t>
  </si>
  <si>
    <t>東京電力エナジーパートナー(株)　メニューE</t>
  </si>
  <si>
    <t>__2020東京電力エナジーパートナー(株)　メニューF</t>
  </si>
  <si>
    <t>東京電力エナジーパートナー(株)　メニューF</t>
  </si>
  <si>
    <t>__2020東京電力エナジーパートナー(株)　メニューG(残差)</t>
  </si>
  <si>
    <t>東京電力エナジーパートナー(株)　メニューG(残差)</t>
  </si>
  <si>
    <t>__2020東京電力エナジーパートナー(株)　（参考値)事業者全体</t>
  </si>
  <si>
    <t>東京電力エナジーパートナー(株)　（参考値)事業者全体</t>
  </si>
  <si>
    <t>__2020日鉄エンジニアリング(株)　メニューA</t>
  </si>
  <si>
    <t>日鉄エンジニアリング(株)　メニューA</t>
  </si>
  <si>
    <t>__2020日鉄エンジニアリング(株)　メニューB</t>
  </si>
  <si>
    <t>日鉄エンジニアリング(株)　メニューB</t>
  </si>
  <si>
    <t>__2020日鉄エンジニアリング(株)　（参考値)事業者全体</t>
  </si>
  <si>
    <t>日鉄エンジニアリング(株)　（参考値)事業者全体</t>
  </si>
  <si>
    <t>__2020パナソニック(株)　メニューA</t>
  </si>
  <si>
    <t>パナソニック(株)　メニューA</t>
  </si>
  <si>
    <t>__2020パナソニック(株)　メニューB(残差)</t>
  </si>
  <si>
    <t>パナソニック(株)　メニューB(残差)</t>
  </si>
  <si>
    <t>__2020パナソニック(株)　（参考値)事業者全体</t>
  </si>
  <si>
    <t>パナソニック(株)　（参考値)事業者全体</t>
  </si>
  <si>
    <t>__2020(株)フィット</t>
  </si>
  <si>
    <t>(株)フィット</t>
  </si>
  <si>
    <t>__2020（株）ホープ</t>
  </si>
  <si>
    <t>（株）ホープ</t>
  </si>
  <si>
    <t>__2020丸紅新電力(株)　メニューA</t>
  </si>
  <si>
    <t>丸紅新電力(株)　メニューA</t>
  </si>
  <si>
    <t>__2020丸紅新電力(株)　メニューB</t>
  </si>
  <si>
    <t>丸紅新電力(株)　メニューB</t>
  </si>
  <si>
    <t>__2020丸紅新電力(株)　メニューC</t>
  </si>
  <si>
    <t>丸紅新電力(株)　メニューC</t>
  </si>
  <si>
    <t>__2020丸紅新電力(株)　メニューD</t>
  </si>
  <si>
    <t>丸紅新電力(株)　メニューD</t>
  </si>
  <si>
    <t>__2020丸紅新電力(株)　メニューE</t>
  </si>
  <si>
    <t>丸紅新電力(株)　メニューE</t>
  </si>
  <si>
    <t>__2020丸紅新電力(株)　メニューF(残差)</t>
  </si>
  <si>
    <t>丸紅新電力(株)　メニューF(残差)</t>
  </si>
  <si>
    <t>__2020丸紅新電力(株)　（参考値)事業者全体</t>
  </si>
  <si>
    <t>丸紅新電力(株)　（参考値)事業者全体</t>
  </si>
  <si>
    <t>__2020ミツウロコグリーンエネルギー(株)　メニューA</t>
  </si>
  <si>
    <t>ミツウロコグリーンエネルギー(株)　メニューA</t>
  </si>
  <si>
    <t>__2020ミツウロコグリーンエネルギー(株)　メニューB</t>
  </si>
  <si>
    <t>ミツウロコグリーンエネルギー(株)　メニューB</t>
  </si>
  <si>
    <t>__2020ミツウロコグリーンエネルギー(株)　メニューC</t>
  </si>
  <si>
    <t>ミツウロコグリーンエネルギー(株)　メニューC</t>
  </si>
  <si>
    <t>__2020ミツウロコグリーンエネルギー(株)　メニューD</t>
  </si>
  <si>
    <t>ミツウロコグリーンエネルギー(株)　メニューD</t>
  </si>
  <si>
    <t>__2020ミツウロコグリーンエネルギー(株)　メニューE</t>
  </si>
  <si>
    <t>ミツウロコグリーンエネルギー(株)　メニューE</t>
  </si>
  <si>
    <t>__2020ミツウロコグリーンエネルギー(株)　メニューF</t>
  </si>
  <si>
    <t>ミツウロコグリーンエネルギー(株)　メニューF</t>
  </si>
  <si>
    <t>__2020ミツウロコグリーンエネルギー(株)　メニューG</t>
  </si>
  <si>
    <t>ミツウロコグリーンエネルギー(株)　メニューG</t>
  </si>
  <si>
    <t>__2020ミツウロコグリーンエネルギー(株)　メニューH(残差)</t>
  </si>
  <si>
    <t>ミツウロコグリーンエネルギー(株)　メニューH(残差)</t>
  </si>
  <si>
    <t>__2020ミツウロコグリーンエネルギー(株)　（参考値)事業者全体</t>
  </si>
  <si>
    <t>ミツウロコグリーンエネルギー(株)　（参考値)事業者全体</t>
  </si>
  <si>
    <t>__2020(株)リケン工業</t>
  </si>
  <si>
    <t>(株)リケン工業</t>
  </si>
  <si>
    <t>__2020(株)リミックスポイント　メニューA</t>
  </si>
  <si>
    <t>(株)リミックスポイント　メニューA</t>
  </si>
  <si>
    <t>__2020(株)リミックスポイント　（参考値)事業者全体</t>
  </si>
  <si>
    <t>(株)リミックスポイント　（参考値)事業者全体</t>
  </si>
  <si>
    <t>__2020(株)afterFIT　メニューA</t>
  </si>
  <si>
    <t>(株)afterFIT　メニューA</t>
  </si>
  <si>
    <t>__2020ENEOS(株)(旧：JXTGエネルギー(株))　メニューA</t>
  </si>
  <si>
    <t>ENEOS(株)(旧：JXTGエネルギー(株))　メニューA</t>
  </si>
  <si>
    <t>__2020ENEOS(株)(旧：JXTGエネルギー(株))　メニューB</t>
  </si>
  <si>
    <t>ENEOS(株)(旧：JXTGエネルギー(株))　メニューB</t>
  </si>
  <si>
    <t>__2020ENEOS(株)(旧：JXTGエネルギー(株))　メニューC(残差)</t>
  </si>
  <si>
    <t>ENEOS(株)(旧：JXTGエネルギー(株))　メニューC(残差)</t>
  </si>
  <si>
    <t>__2020ENEOS(株)(旧：JXTGエネルギー(株))　（参考値)事業者全体</t>
  </si>
  <si>
    <t>ENEOS(株)(旧：JXTGエネルギー(株))　（参考値)事業者全体</t>
  </si>
  <si>
    <t>__2020(株)Ｆ－Ｐｏｗｅｒ　メニューA</t>
  </si>
  <si>
    <t>(株)Ｆ－Ｐｏｗｅｒ　メニューA</t>
  </si>
  <si>
    <t>__2020(株)Ｆ－Ｐｏｗｅｒ　メニューB</t>
  </si>
  <si>
    <t>(株)Ｆ－Ｐｏｗｅｒ　メニューB</t>
  </si>
  <si>
    <t>__2020(株)Ｆ－Ｐｏｗｅｒ　メニューC(残差)</t>
  </si>
  <si>
    <t>(株)Ｆ－Ｐｏｗｅｒ　メニューC(残差)</t>
  </si>
  <si>
    <t>__2020(株)Ｆ－Ｐｏｗｅｒ　（参考値)事業者全体</t>
  </si>
  <si>
    <t>(株)Ｆ－Ｐｏｗｅｒ　（参考値)事業者全体</t>
  </si>
  <si>
    <t>__2020ＨＴＢエナジー(株)</t>
  </si>
  <si>
    <t>ＨＴＢエナジー(株)</t>
  </si>
  <si>
    <t>(株)Ｌｏｏｏｐ　メニューA</t>
  </si>
  <si>
    <t>__2020(株)Ｌｏｏｏｐ　メニューB</t>
  </si>
  <si>
    <t>(株)Ｌｏｏｏｐ　メニューB</t>
  </si>
  <si>
    <t>__2020(株)Ｌｏｏｏｐ　メニューC</t>
  </si>
  <si>
    <t>(株)Ｌｏｏｏｐ　メニューC</t>
  </si>
  <si>
    <t>__2020(株)Ｌｏｏｏｐ　メニューD</t>
  </si>
  <si>
    <t>(株)Ｌｏｏｏｐ　メニューD</t>
  </si>
  <si>
    <t>__2020(株)Ｌｏｏｏｐ　メニューE(残差)</t>
  </si>
  <si>
    <t>(株)Ｌｏｏｏｐ　メニューE(残差)</t>
  </si>
  <si>
    <t>__2020(株)Ｌｏｏｏｐ　（参考値)事業者全体</t>
  </si>
  <si>
    <t>(株)Ｌｏｏｏｐ　（参考値)事業者全体</t>
  </si>
  <si>
    <t>No.</t>
    <phoneticPr fontId="5"/>
  </si>
  <si>
    <t>その他</t>
    <rPh sb="2" eb="3">
      <t>ホカ</t>
    </rPh>
    <phoneticPr fontId="5"/>
  </si>
  <si>
    <t>１　再生可能エネルギーの利用に関するイニシアチブ等への参画状況(導入目標と結果等)</t>
    <rPh sb="2" eb="4">
      <t>サイセイ</t>
    </rPh>
    <rPh sb="4" eb="6">
      <t>カノウ</t>
    </rPh>
    <rPh sb="12" eb="14">
      <t>リヨウ</t>
    </rPh>
    <rPh sb="15" eb="16">
      <t>カン</t>
    </rPh>
    <rPh sb="24" eb="25">
      <t>トウ</t>
    </rPh>
    <rPh sb="27" eb="29">
      <t>サンカク</t>
    </rPh>
    <rPh sb="29" eb="31">
      <t>ジョウキョウ</t>
    </rPh>
    <rPh sb="32" eb="34">
      <t>ドウニュウ</t>
    </rPh>
    <rPh sb="34" eb="36">
      <t>モクヒョウ</t>
    </rPh>
    <rPh sb="37" eb="39">
      <t>ケッカ</t>
    </rPh>
    <rPh sb="39" eb="40">
      <t>トウ</t>
    </rPh>
    <phoneticPr fontId="5"/>
  </si>
  <si>
    <t>参画状況</t>
    <rPh sb="0" eb="2">
      <t>サンカク</t>
    </rPh>
    <rPh sb="2" eb="4">
      <t>ジョウキョウ</t>
    </rPh>
    <phoneticPr fontId="5"/>
  </si>
  <si>
    <t>導入目標</t>
    <rPh sb="0" eb="2">
      <t>ドウニュウ</t>
    </rPh>
    <rPh sb="2" eb="4">
      <t>モクヒョウ</t>
    </rPh>
    <phoneticPr fontId="5"/>
  </si>
  <si>
    <t>参画済</t>
    <rPh sb="0" eb="2">
      <t>サンカク</t>
    </rPh>
    <rPh sb="2" eb="3">
      <t>ズ</t>
    </rPh>
    <phoneticPr fontId="5"/>
  </si>
  <si>
    <t>RE100</t>
    <phoneticPr fontId="5"/>
  </si>
  <si>
    <t>参画予定</t>
    <rPh sb="0" eb="2">
      <t>サンカク</t>
    </rPh>
    <rPh sb="2" eb="4">
      <t>ヨテイ</t>
    </rPh>
    <phoneticPr fontId="5"/>
  </si>
  <si>
    <t>再エネ宣言ReAction</t>
    <rPh sb="0" eb="1">
      <t>サイ</t>
    </rPh>
    <rPh sb="3" eb="5">
      <t>センゲン</t>
    </rPh>
    <phoneticPr fontId="5"/>
  </si>
  <si>
    <t>その他（記入してください）</t>
    <rPh sb="2" eb="3">
      <t>ホカ</t>
    </rPh>
    <rPh sb="4" eb="6">
      <t>キニュウ</t>
    </rPh>
    <phoneticPr fontId="5"/>
  </si>
  <si>
    <t>２　再生可能エネルギー設備導入・利用状況</t>
    <rPh sb="2" eb="4">
      <t>サイセイ</t>
    </rPh>
    <rPh sb="4" eb="6">
      <t>カノウ</t>
    </rPh>
    <rPh sb="11" eb="13">
      <t>セツビ</t>
    </rPh>
    <rPh sb="13" eb="15">
      <t>ドウニュウ</t>
    </rPh>
    <rPh sb="16" eb="18">
      <t>リヨウ</t>
    </rPh>
    <rPh sb="18" eb="20">
      <t>ジョウキョウ</t>
    </rPh>
    <phoneticPr fontId="5"/>
  </si>
  <si>
    <t>区分</t>
    <rPh sb="0" eb="2">
      <t>クブン</t>
    </rPh>
    <phoneticPr fontId="5"/>
  </si>
  <si>
    <t>発電設備</t>
    <rPh sb="0" eb="2">
      <t>ハツデン</t>
    </rPh>
    <rPh sb="2" eb="4">
      <t>セツビ</t>
    </rPh>
    <phoneticPr fontId="5"/>
  </si>
  <si>
    <t>運転開始年月日</t>
    <rPh sb="0" eb="2">
      <t>ウンテン</t>
    </rPh>
    <rPh sb="2" eb="4">
      <t>カイシ</t>
    </rPh>
    <rPh sb="4" eb="7">
      <t>ネンガッピ</t>
    </rPh>
    <phoneticPr fontId="5"/>
  </si>
  <si>
    <t>設備容量（kW）</t>
    <rPh sb="0" eb="2">
      <t>セツビ</t>
    </rPh>
    <rPh sb="2" eb="4">
      <t>ヨウリョウ</t>
    </rPh>
    <phoneticPr fontId="5"/>
  </si>
  <si>
    <t>利用用途</t>
    <rPh sb="0" eb="2">
      <t>リヨウ</t>
    </rPh>
    <rPh sb="2" eb="4">
      <t>ヨウト</t>
    </rPh>
    <phoneticPr fontId="5"/>
  </si>
  <si>
    <t>自家消費量（kWh）</t>
    <rPh sb="0" eb="2">
      <t>ジカ</t>
    </rPh>
    <rPh sb="2" eb="5">
      <t>ショウヒリョウ</t>
    </rPh>
    <phoneticPr fontId="5"/>
  </si>
  <si>
    <t>他人への販売・供給量（kWh）</t>
    <rPh sb="0" eb="2">
      <t>タニン</t>
    </rPh>
    <rPh sb="4" eb="6">
      <t>ハンバイ</t>
    </rPh>
    <rPh sb="7" eb="9">
      <t>キョウキュウ</t>
    </rPh>
    <rPh sb="9" eb="10">
      <t>リョウ</t>
    </rPh>
    <phoneticPr fontId="5"/>
  </si>
  <si>
    <t>環境価値の創出・移転のないもの</t>
    <rPh sb="0" eb="2">
      <t>カンキョウ</t>
    </rPh>
    <rPh sb="2" eb="4">
      <t>カチ</t>
    </rPh>
    <rPh sb="5" eb="7">
      <t>ソウシュツ</t>
    </rPh>
    <rPh sb="8" eb="10">
      <t>イテン</t>
    </rPh>
    <phoneticPr fontId="5"/>
  </si>
  <si>
    <t>環境価値を創出・移転したもの</t>
    <rPh sb="0" eb="2">
      <t>カンキョウ</t>
    </rPh>
    <rPh sb="2" eb="4">
      <t>カチ</t>
    </rPh>
    <rPh sb="5" eb="7">
      <t>ソウシュツ</t>
    </rPh>
    <rPh sb="8" eb="10">
      <t>イテン</t>
    </rPh>
    <phoneticPr fontId="5"/>
  </si>
  <si>
    <t>FIT電気</t>
    <rPh sb="3" eb="5">
      <t>デンキ</t>
    </rPh>
    <phoneticPr fontId="5"/>
  </si>
  <si>
    <t>電気</t>
    <rPh sb="0" eb="2">
      <t>デンキ</t>
    </rPh>
    <phoneticPr fontId="5"/>
  </si>
  <si>
    <t>例</t>
    <rPh sb="0" eb="1">
      <t>レイ</t>
    </rPh>
    <phoneticPr fontId="5"/>
  </si>
  <si>
    <t>太陽光発電設備</t>
    <rPh sb="0" eb="3">
      <t>タイヨウコウ</t>
    </rPh>
    <rPh sb="3" eb="5">
      <t>ハツデン</t>
    </rPh>
    <rPh sb="5" eb="7">
      <t>セツビ</t>
    </rPh>
    <phoneticPr fontId="5"/>
  </si>
  <si>
    <t>木質バイオマス発電</t>
    <rPh sb="0" eb="2">
      <t>モクシツ</t>
    </rPh>
    <rPh sb="7" eb="9">
      <t>ハツデン</t>
    </rPh>
    <phoneticPr fontId="5"/>
  </si>
  <si>
    <t>熱供給設備</t>
    <rPh sb="0" eb="1">
      <t>ネツ</t>
    </rPh>
    <rPh sb="1" eb="3">
      <t>キョウキュウ</t>
    </rPh>
    <rPh sb="3" eb="5">
      <t>セツビ</t>
    </rPh>
    <phoneticPr fontId="5"/>
  </si>
  <si>
    <t>自家消費量（MJ）</t>
    <rPh sb="0" eb="2">
      <t>ジカ</t>
    </rPh>
    <rPh sb="2" eb="5">
      <t>ショウヒリョウ</t>
    </rPh>
    <phoneticPr fontId="5"/>
  </si>
  <si>
    <t>他者への供給熱量（MJ）</t>
    <rPh sb="0" eb="2">
      <t>タシャ</t>
    </rPh>
    <rPh sb="4" eb="6">
      <t>キョウキュウ</t>
    </rPh>
    <rPh sb="6" eb="8">
      <t>ネツリョウ</t>
    </rPh>
    <phoneticPr fontId="5"/>
  </si>
  <si>
    <t>環境価値の創出・移転のないもの</t>
    <rPh sb="0" eb="2">
      <t>カンキョウ</t>
    </rPh>
    <rPh sb="2" eb="4">
      <t>カチ</t>
    </rPh>
    <phoneticPr fontId="5"/>
  </si>
  <si>
    <t>環境価値を創出・移転したもの</t>
    <rPh sb="0" eb="2">
      <t>カンキョウ</t>
    </rPh>
    <rPh sb="2" eb="4">
      <t>カチ</t>
    </rPh>
    <phoneticPr fontId="5"/>
  </si>
  <si>
    <t>熱</t>
    <rPh sb="0" eb="1">
      <t>ネツ</t>
    </rPh>
    <phoneticPr fontId="5"/>
  </si>
  <si>
    <t>木質バイオマスボイラー</t>
    <rPh sb="0" eb="2">
      <t>モクシツ</t>
    </rPh>
    <phoneticPr fontId="5"/>
  </si>
  <si>
    <t>３　他者から供給を受けた再生可能エネルギー利用量（※再生可能エネルギー利用率は契約電気事業者から把握できる分のみ記載してください。）</t>
    <rPh sb="2" eb="4">
      <t>タシャ</t>
    </rPh>
    <rPh sb="6" eb="8">
      <t>キョウキュウ</t>
    </rPh>
    <rPh sb="9" eb="10">
      <t>ウ</t>
    </rPh>
    <rPh sb="12" eb="14">
      <t>サイセイ</t>
    </rPh>
    <rPh sb="14" eb="16">
      <t>カノウ</t>
    </rPh>
    <rPh sb="21" eb="24">
      <t>リヨウリョウ</t>
    </rPh>
    <rPh sb="26" eb="28">
      <t>サイセイ</t>
    </rPh>
    <rPh sb="28" eb="30">
      <t>カノウ</t>
    </rPh>
    <rPh sb="35" eb="38">
      <t>リヨウリツ</t>
    </rPh>
    <rPh sb="39" eb="41">
      <t>ケイヤク</t>
    </rPh>
    <rPh sb="41" eb="43">
      <t>デンキ</t>
    </rPh>
    <rPh sb="43" eb="46">
      <t>ジギョウシャ</t>
    </rPh>
    <rPh sb="48" eb="50">
      <t>ハアク</t>
    </rPh>
    <rPh sb="53" eb="54">
      <t>ブン</t>
    </rPh>
    <rPh sb="56" eb="58">
      <t>キサイ</t>
    </rPh>
    <phoneticPr fontId="5"/>
  </si>
  <si>
    <t>電気事業者の名称</t>
    <rPh sb="0" eb="2">
      <t>デンキ</t>
    </rPh>
    <rPh sb="2" eb="4">
      <t>ジギョウ</t>
    </rPh>
    <rPh sb="4" eb="5">
      <t>シャ</t>
    </rPh>
    <rPh sb="6" eb="8">
      <t>メイショウ</t>
    </rPh>
    <phoneticPr fontId="5"/>
  </si>
  <si>
    <t>プラン等</t>
    <rPh sb="3" eb="4">
      <t>トウ</t>
    </rPh>
    <phoneticPr fontId="5"/>
  </si>
  <si>
    <t>再生可能エネルギー利用率（％）</t>
    <rPh sb="0" eb="2">
      <t>サイセイ</t>
    </rPh>
    <rPh sb="2" eb="4">
      <t>カノウ</t>
    </rPh>
    <rPh sb="9" eb="11">
      <t>リヨウ</t>
    </rPh>
    <rPh sb="11" eb="12">
      <t>リツ</t>
    </rPh>
    <phoneticPr fontId="5"/>
  </si>
  <si>
    <t>再エネ
電気利用量（kWh）</t>
    <rPh sb="0" eb="1">
      <t>サイ</t>
    </rPh>
    <rPh sb="4" eb="6">
      <t>デンキ</t>
    </rPh>
    <rPh sb="6" eb="8">
      <t>リヨウ</t>
    </rPh>
    <rPh sb="8" eb="9">
      <t>リョウ</t>
    </rPh>
    <phoneticPr fontId="5"/>
  </si>
  <si>
    <t>関西電力(株)</t>
    <rPh sb="0" eb="2">
      <t>カンサイ</t>
    </rPh>
    <rPh sb="2" eb="4">
      <t>デンリョク</t>
    </rPh>
    <rPh sb="4" eb="7">
      <t>カブ</t>
    </rPh>
    <phoneticPr fontId="5"/>
  </si>
  <si>
    <t>再エネECOプラン</t>
    <rPh sb="0" eb="1">
      <t>サイ</t>
    </rPh>
    <phoneticPr fontId="5"/>
  </si>
  <si>
    <t>熱供給事業者</t>
    <rPh sb="0" eb="1">
      <t>ネツ</t>
    </rPh>
    <rPh sb="1" eb="3">
      <t>キョウキュウ</t>
    </rPh>
    <rPh sb="3" eb="6">
      <t>ジギョウシャ</t>
    </rPh>
    <phoneticPr fontId="5"/>
  </si>
  <si>
    <t>詳細</t>
    <rPh sb="0" eb="2">
      <t>ショウサイ</t>
    </rPh>
    <phoneticPr fontId="5"/>
  </si>
  <si>
    <t>〇〇エネルギー(株)</t>
    <rPh sb="7" eb="10">
      <t>カブ</t>
    </rPh>
    <phoneticPr fontId="5"/>
  </si>
  <si>
    <t>電気（MWh）</t>
    <rPh sb="0" eb="2">
      <t>デンキ</t>
    </rPh>
    <phoneticPr fontId="5"/>
  </si>
  <si>
    <t>再生可能エネルギー利用量</t>
    <rPh sb="0" eb="2">
      <t>サイセイ</t>
    </rPh>
    <rPh sb="2" eb="4">
      <t>カノウ</t>
    </rPh>
    <rPh sb="9" eb="11">
      <t>リヨウ</t>
    </rPh>
    <phoneticPr fontId="5"/>
  </si>
  <si>
    <t>Jクレジット（再エネ電力由来）</t>
    <rPh sb="7" eb="8">
      <t>サイ</t>
    </rPh>
    <rPh sb="10" eb="12">
      <t>デンリョク</t>
    </rPh>
    <rPh sb="12" eb="14">
      <t>ユライ</t>
    </rPh>
    <phoneticPr fontId="5"/>
  </si>
  <si>
    <t>グリーン電力証書</t>
    <rPh sb="4" eb="6">
      <t>デンリョク</t>
    </rPh>
    <rPh sb="6" eb="8">
      <t>ショウショ</t>
    </rPh>
    <phoneticPr fontId="5"/>
  </si>
  <si>
    <t>工場等におけるエネルギー利用量</t>
    <rPh sb="0" eb="2">
      <t>コウジョウ</t>
    </rPh>
    <rPh sb="2" eb="3">
      <t>トウ</t>
    </rPh>
    <rPh sb="12" eb="14">
      <t>リヨウ</t>
    </rPh>
    <rPh sb="14" eb="15">
      <t>リョウ</t>
    </rPh>
    <phoneticPr fontId="5"/>
  </si>
  <si>
    <t>再エネ利用率</t>
    <rPh sb="0" eb="1">
      <t>サイ</t>
    </rPh>
    <rPh sb="3" eb="6">
      <t>リヨウリツ</t>
    </rPh>
    <phoneticPr fontId="5"/>
  </si>
  <si>
    <t>熱（GJ）</t>
    <rPh sb="0" eb="1">
      <t>ネツ</t>
    </rPh>
    <phoneticPr fontId="5"/>
  </si>
  <si>
    <t>再生可能エネルギー利用量</t>
    <rPh sb="0" eb="2">
      <t>サイセイ</t>
    </rPh>
    <rPh sb="2" eb="4">
      <t>カノウ</t>
    </rPh>
    <rPh sb="9" eb="12">
      <t>リヨウリョウ</t>
    </rPh>
    <phoneticPr fontId="5"/>
  </si>
  <si>
    <t>Jクレジット（再エネ熱由来）</t>
    <rPh sb="7" eb="8">
      <t>サイ</t>
    </rPh>
    <rPh sb="10" eb="11">
      <t>ネツ</t>
    </rPh>
    <rPh sb="11" eb="13">
      <t>ユライ</t>
    </rPh>
    <phoneticPr fontId="5"/>
  </si>
  <si>
    <t>グリーン熱証書</t>
    <rPh sb="4" eb="5">
      <t>ネツ</t>
    </rPh>
    <rPh sb="5" eb="7">
      <t>ショウショ</t>
    </rPh>
    <phoneticPr fontId="5"/>
  </si>
  <si>
    <t>工場等におけるエネルギー利用量</t>
    <rPh sb="0" eb="2">
      <t>コウジョウ</t>
    </rPh>
    <rPh sb="2" eb="3">
      <t>トウ</t>
    </rPh>
    <rPh sb="12" eb="15">
      <t>リヨウリョウ</t>
    </rPh>
    <phoneticPr fontId="5"/>
  </si>
  <si>
    <t>別紙２　その他報告事項等</t>
    <rPh sb="0" eb="2">
      <t>ベッシ</t>
    </rPh>
    <rPh sb="6" eb="7">
      <t>タ</t>
    </rPh>
    <rPh sb="7" eb="9">
      <t>ホウコク</t>
    </rPh>
    <rPh sb="9" eb="11">
      <t>ジコウ</t>
    </rPh>
    <rPh sb="11" eb="12">
      <t>トウ</t>
    </rPh>
    <phoneticPr fontId="5"/>
  </si>
  <si>
    <t>[別添]　再生可能エネルギーの利用状況</t>
    <rPh sb="1" eb="3">
      <t>ベッテン</t>
    </rPh>
    <rPh sb="5" eb="7">
      <t>サイセイ</t>
    </rPh>
    <rPh sb="7" eb="9">
      <t>カノウ</t>
    </rPh>
    <rPh sb="15" eb="17">
      <t>リヨウ</t>
    </rPh>
    <rPh sb="17" eb="19">
      <t>ジョウキョウ</t>
    </rPh>
    <phoneticPr fontId="5"/>
  </si>
  <si>
    <t>未参画予定なし</t>
    <rPh sb="0" eb="1">
      <t>ミ</t>
    </rPh>
    <rPh sb="1" eb="3">
      <t>サンカク</t>
    </rPh>
    <rPh sb="3" eb="5">
      <t>ヨテイ</t>
    </rPh>
    <phoneticPr fontId="5"/>
  </si>
  <si>
    <t>４　工場等における再生可能エネルギー利用率と目標</t>
    <rPh sb="2" eb="4">
      <t>コウジョウ</t>
    </rPh>
    <rPh sb="4" eb="5">
      <t>トウ</t>
    </rPh>
    <rPh sb="9" eb="11">
      <t>サイセイ</t>
    </rPh>
    <rPh sb="11" eb="13">
      <t>カノウ</t>
    </rPh>
    <rPh sb="18" eb="20">
      <t>リヨウ</t>
    </rPh>
    <rPh sb="20" eb="21">
      <t>リツ</t>
    </rPh>
    <rPh sb="22" eb="24">
      <t>モクヒョウ</t>
    </rPh>
    <phoneticPr fontId="5"/>
  </si>
  <si>
    <t>熱（MJ)</t>
    <rPh sb="0" eb="1">
      <t>ネツ</t>
    </rPh>
    <phoneticPr fontId="5"/>
  </si>
  <si>
    <t>2030年度導入目標</t>
    <rPh sb="4" eb="6">
      <t>ネンド</t>
    </rPh>
    <rPh sb="6" eb="8">
      <t>ドウニュウ</t>
    </rPh>
    <rPh sb="8" eb="10">
      <t>モクヒョウ</t>
    </rPh>
    <phoneticPr fontId="5"/>
  </si>
  <si>
    <t>調整後温室効果ガス排出量（F-G1-G2）</t>
    <rPh sb="0" eb="3">
      <t>チョウセイゴ</t>
    </rPh>
    <rPh sb="3" eb="5">
      <t>オンシツ</t>
    </rPh>
    <rPh sb="5" eb="7">
      <t>コウカ</t>
    </rPh>
    <rPh sb="9" eb="12">
      <t>ハイシュツリョウ</t>
    </rPh>
    <phoneticPr fontId="3"/>
  </si>
  <si>
    <t>アーバンエナジー(株)　メニューH</t>
  </si>
  <si>
    <t>アーバンエナジー(株)　メニューI(残差)</t>
  </si>
  <si>
    <t>(株)エナリス・パワー・マーケティング　メニューI</t>
  </si>
  <si>
    <t>(株)エナリス・パワー・マーケティング　メニューJ</t>
  </si>
  <si>
    <t>(株)エナリス・パワー・マーケティング　メニューK</t>
  </si>
  <si>
    <t>(株)エナリス・パワー・マーケティング　メニューL(残差)</t>
  </si>
  <si>
    <t>(株)エネワンでんき(旧：(株)サイサン)　メニューA</t>
  </si>
  <si>
    <t>(株)エネワンでんき(旧：(株)サイサン)　メニューB(残差)</t>
  </si>
  <si>
    <t>エバーグリーン・マーケティング(株)　メニューA</t>
  </si>
  <si>
    <t>大阪瓦斯(株)　メニューB</t>
  </si>
  <si>
    <t>大阪瓦斯(株)　メニューC</t>
  </si>
  <si>
    <t>大阪瓦斯(株)　メニューD(残差)</t>
  </si>
  <si>
    <t>オリックス(株)　メニューG</t>
  </si>
  <si>
    <t>オリックス(株)　メニューH(残差)</t>
  </si>
  <si>
    <t>カワサキグリーンエナジー(株)(旧：川重商事(株)）　メニューA</t>
  </si>
  <si>
    <t>カワサキグリーンエナジー(株)(旧：川重商事(株)）　メニューB</t>
  </si>
  <si>
    <t>カワサキグリーンエナジー(株)(旧：川重商事(株)）　メニューC</t>
  </si>
  <si>
    <t>カワサキグリーンエナジー(株)(旧：川重商事(株)）　メニューD(残差)</t>
  </si>
  <si>
    <t>関西電力(株)　メニューD</t>
  </si>
  <si>
    <t>関西電力(株)　メニューE</t>
  </si>
  <si>
    <t>関西電力(株)　メニューF(残差)</t>
  </si>
  <si>
    <t>九電みらいエナジー(株)　メニューA</t>
  </si>
  <si>
    <t>九電みらいエナジー(株)　メニューB</t>
  </si>
  <si>
    <t>九電みらいエナジー(株)　(参考値)事業者全体</t>
  </si>
  <si>
    <t>(株)グローバルエンジニアリング　メニューB(残差)</t>
  </si>
  <si>
    <t>シン・エナジー(株)　メニューA</t>
  </si>
  <si>
    <t>シン・エナジー(株)　メニューB</t>
  </si>
  <si>
    <t>シン・エナジー(株)　メニューC</t>
  </si>
  <si>
    <t>シン・エナジー(株)　(参考値)事業者全体</t>
  </si>
  <si>
    <t>新エネルギー開発(株)　</t>
  </si>
  <si>
    <t>ゼロワットパワー(株)　(残差)</t>
  </si>
  <si>
    <t>中部電力ミライズ(株)　メニューA</t>
  </si>
  <si>
    <t>中部電力ミライズ(株)　メニューB(残差)</t>
  </si>
  <si>
    <t>デジタルグリッド(株)　メニューC</t>
  </si>
  <si>
    <t>デジタルグリッド(株)　メニューD(残差)</t>
  </si>
  <si>
    <t>テプコカスタマーサービス(株)　</t>
  </si>
  <si>
    <t>電源開発(株)(旧：(株)J-POWERサプライアンドトレーディング)　メニューA</t>
  </si>
  <si>
    <t>電源開発(株)(旧：(株)J-POWERサプライアンドトレーディング)　メニューB</t>
  </si>
  <si>
    <t>電源開発(株)(旧：(株)J-POWERサプライアンドトレーディング)　(参考値)事業者全体</t>
  </si>
  <si>
    <t>東京電力エナジーパートナー(株)　メニューG</t>
  </si>
  <si>
    <t>東京電力エナジーパートナー(株)　メニューH</t>
  </si>
  <si>
    <t>東京電力エナジーパートナー(株)　メニューI</t>
  </si>
  <si>
    <t>東京電力エナジーパートナー(株)　メニューJ(残差)</t>
  </si>
  <si>
    <t>日鉄エンジニアリング(株)　メニューC</t>
  </si>
  <si>
    <t>日鉄エンジニアリング(株)　メニューD</t>
  </si>
  <si>
    <t>日鉄エンジニアリング(株)　メニューE(残差)</t>
  </si>
  <si>
    <t>パナソニックオペレーショナルエクセレンス(株)（旧：パナソニック(株)）　メニューA</t>
  </si>
  <si>
    <t>パナソニックオペレーショナルエクセレンス(株)（旧：パナソニック(株)）　メニューB(残差)</t>
  </si>
  <si>
    <t>(株)フィット　</t>
  </si>
  <si>
    <t>(株)ホープ　</t>
  </si>
  <si>
    <t>丸紅新電力(株)　メニューE(残差)</t>
  </si>
  <si>
    <t>ミツウロコグリーンエネルギー(株)　メニューH</t>
  </si>
  <si>
    <t>ミツウロコグリーンエネルギー(株)　メニューI</t>
  </si>
  <si>
    <t>ミツウロコグリーンエネルギー(株)　メニューJ(残差)</t>
  </si>
  <si>
    <t>(株)リケン工業　</t>
  </si>
  <si>
    <t>(株)リミックスポイント　メニューB(残差)</t>
  </si>
  <si>
    <t>(株)ａｆｔｅｒＦＩＴ　メニューA</t>
  </si>
  <si>
    <t>ENEOS(株)　メニューA</t>
  </si>
  <si>
    <t>ENEOS(株)　メニューB</t>
  </si>
  <si>
    <t>ENEOS(株)　メニューC</t>
  </si>
  <si>
    <t>ENEOS(株)　メニューD(残差)</t>
  </si>
  <si>
    <t>ＨＴＢエナジー(株)　メニューA</t>
  </si>
  <si>
    <t>ＨＴＢエナジー(株)　メニューB</t>
  </si>
  <si>
    <t>ＨＴＢエナジー(株)　(参考値)事業者全体</t>
  </si>
  <si>
    <t>(株)Ｌｏｏｏｐ　メニューE</t>
  </si>
  <si>
    <t>(株)Ｌｏｏｏｐ　メニューF(残差)</t>
  </si>
  <si>
    <t>(株)UPDATER(旧：みんな電力(株))　メニューA</t>
  </si>
  <si>
    <t>(株)UPDATER(旧：みんな電力(株))　メニューB</t>
  </si>
  <si>
    <t>(株)UPDATER(旧：みんな電力(株))　メニューC(残差)</t>
  </si>
  <si>
    <t>カワサキグリーンエナジー(株)　メニューA</t>
  </si>
  <si>
    <t>カワサキグリーンエナジー(株)　メニューB</t>
  </si>
  <si>
    <t>カワサキグリーンエナジー(株)　メニューC</t>
  </si>
  <si>
    <t>カワサキグリーンエナジー(株)　メニューD(残差)</t>
  </si>
  <si>
    <t>電源開発(株)　メニューA</t>
  </si>
  <si>
    <t>電源開発(株)　メニューB</t>
  </si>
  <si>
    <t>電源開発(株)　メニューC(残差)</t>
  </si>
  <si>
    <t>パナソニックオペレーショナルエクセレンス(株)(旧：パナソニック(株))　メニューA</t>
  </si>
  <si>
    <t>ＨＴＢエナジー(株)　メニューC(残差)</t>
  </si>
  <si>
    <t>ＲＥ１００電力(株)　メニューA</t>
  </si>
  <si>
    <t>(株)ＵＰＤＡＴＥＲ　メニューA</t>
  </si>
  <si>
    <t>__2021アーバンエナジー(株)　メニューA</t>
  </si>
  <si>
    <t>__2021アーバンエナジー(株)　メニューB</t>
  </si>
  <si>
    <t>__2021アーバンエナジー(株)　メニューC</t>
  </si>
  <si>
    <t>__2021アーバンエナジー(株)　メニューD</t>
  </si>
  <si>
    <t>__2021アーバンエナジー(株)　メニューE</t>
  </si>
  <si>
    <t>__2021アーバンエナジー(株)　メニューF</t>
  </si>
  <si>
    <t>__2021アーバンエナジー(株)　メニューG</t>
  </si>
  <si>
    <t>__2021アーバンエナジー(株)　メニューH</t>
  </si>
  <si>
    <t>__2021アーバンエナジー(株)　メニューI(残差)</t>
  </si>
  <si>
    <t>__2021出光グリーンパワー(株)　メニューA</t>
  </si>
  <si>
    <t>__2021出光グリーンパワー(株)　メニューB</t>
  </si>
  <si>
    <t>__2021出光グリーンパワー(株)　メニューC</t>
  </si>
  <si>
    <t>__2021出光グリーンパワー(株)　メニューD(残差)</t>
  </si>
  <si>
    <t>__2021出光興産(株)　メニューA</t>
  </si>
  <si>
    <t>__2021出光興産(株)　メニューB</t>
  </si>
  <si>
    <t>__2021出光興産(株)　メニューC(残差)</t>
  </si>
  <si>
    <t>__2021(株)エナリス・パワー・マーケティング　メニューA</t>
  </si>
  <si>
    <t>__2021(株)エナリス・パワー・マーケティング　メニューB</t>
  </si>
  <si>
    <t>__2021(株)エナリス・パワー・マーケティング　メニューC</t>
  </si>
  <si>
    <t>__2021(株)エナリス・パワー・マーケティング　メニューD</t>
  </si>
  <si>
    <t>__2021(株)エナリス・パワー・マーケティング　メニューE</t>
  </si>
  <si>
    <t>__2021(株)エナリス・パワー・マーケティング　メニューF</t>
  </si>
  <si>
    <t>__2021(株)エナリス・パワー・マーケティング　メニューG</t>
  </si>
  <si>
    <t>__2021(株)エナリス・パワー・マーケティング　メニューH</t>
  </si>
  <si>
    <t>__2021(株)エナリス・パワー・マーケティング　メニューI</t>
  </si>
  <si>
    <t>__2021(株)エナリス・パワー・マーケティング　メニューJ</t>
  </si>
  <si>
    <t>__2021(株)エナリス・パワー・マーケティング　メニューK</t>
  </si>
  <si>
    <t>__2021(株)エナリス・パワー・マーケティング　メニューL(残差)</t>
  </si>
  <si>
    <t>__2021エネサーブ(株)　メニューA</t>
  </si>
  <si>
    <t>__2021エネサーブ(株)　メニューB(残差)</t>
  </si>
  <si>
    <t>__2021(株)エネット　メニューA</t>
  </si>
  <si>
    <t>__2021(株)エネット　メニューB</t>
  </si>
  <si>
    <t>__2021(株)エネット　メニューC</t>
  </si>
  <si>
    <t>__2021(株)エネット　メニューD</t>
  </si>
  <si>
    <t>__2021(株)エネット　メニューE</t>
  </si>
  <si>
    <t>__2021(株)エネット　メニューF</t>
  </si>
  <si>
    <t>__2021(株)エネット　メニューG</t>
  </si>
  <si>
    <t>__2021(株)エネット　メニューH(残差)</t>
  </si>
  <si>
    <t>__2021(株)エネワンでんき(旧：(株)サイサン)　メニューA</t>
  </si>
  <si>
    <t>__2021(株)エネワンでんき(旧：(株)サイサン)　メニューB(残差)</t>
  </si>
  <si>
    <t>__2021エバーグリーン・マーケティング(株)　メニューA</t>
  </si>
  <si>
    <t>__2021エバーグリーン・マーケティング(株)　メニューB</t>
  </si>
  <si>
    <t>__2021エバーグリーン・マーケティング(株)　メニューC(残差)</t>
  </si>
  <si>
    <t>__2021大阪瓦斯(株)　メニューA</t>
  </si>
  <si>
    <t>__2021大阪瓦斯(株)　メニューB</t>
  </si>
  <si>
    <t>__2021大阪瓦斯(株)　メニューC</t>
  </si>
  <si>
    <t>__2021大阪瓦斯(株)　メニューD(残差)</t>
  </si>
  <si>
    <t>__2021オリックス(株)　メニューA</t>
  </si>
  <si>
    <t>__2021オリックス(株)　メニューB</t>
  </si>
  <si>
    <t>__2021オリックス(株)　メニューC</t>
  </si>
  <si>
    <t>__2021オリックス(株)　メニューD</t>
  </si>
  <si>
    <t>__2021オリックス(株)　メニューE</t>
  </si>
  <si>
    <t>__2021オリックス(株)　メニューF</t>
  </si>
  <si>
    <t>__2021オリックス(株)　メニューG</t>
  </si>
  <si>
    <t>__2021オリックス(株)　メニューH(残差)</t>
  </si>
  <si>
    <t>__2021カワサキグリーンエナジー(株)(旧：川重商事(株)）　メニューA</t>
  </si>
  <si>
    <t>__2021カワサキグリーンエナジー(株)(旧：川重商事(株)）　メニューB</t>
  </si>
  <si>
    <t>__2021カワサキグリーンエナジー(株)(旧：川重商事(株)）　メニューC</t>
  </si>
  <si>
    <t>__2021カワサキグリーンエナジー(株)(旧：川重商事(株)）　メニューD(残差)</t>
  </si>
  <si>
    <t>__2021関西電力(株)　メニューA</t>
  </si>
  <si>
    <t>__2021関西電力(株)　メニューB</t>
  </si>
  <si>
    <t>__2021関西電力(株)　メニューC</t>
  </si>
  <si>
    <t>__2021関西電力(株)　メニューD</t>
  </si>
  <si>
    <t>__2021関西電力(株)　メニューE</t>
  </si>
  <si>
    <t>__2021関西電力(株)　メニューF(残差)</t>
  </si>
  <si>
    <t>__2021九電みらいエナジー(株)　メニューA</t>
  </si>
  <si>
    <t>__2021九電みらいエナジー(株)　メニューB</t>
  </si>
  <si>
    <t>__2021九電みらいエナジー(株)　(参考値)事業者全体</t>
  </si>
  <si>
    <t>__2021(株)グローバルエンジニアリング　メニューA</t>
  </si>
  <si>
    <t>__2021(株)グローバルエンジニアリング　メニューB(残差)</t>
  </si>
  <si>
    <t>__2021サミットエナジー(株)　メニューA</t>
  </si>
  <si>
    <t>__2021サミットエナジー(株)　メニューB(残差)</t>
  </si>
  <si>
    <t>__2021シン・エナジー(株)　メニューA</t>
  </si>
  <si>
    <t>__2021シン・エナジー(株)　メニューB</t>
  </si>
  <si>
    <t>__2021シン・エナジー(株)　メニューC</t>
  </si>
  <si>
    <t>__2021シン・エナジー(株)　(参考値)事業者全体</t>
  </si>
  <si>
    <t>__2021新エネルギー開発(株)　</t>
  </si>
  <si>
    <t>__2021ゼロワットパワー(株)　(残差)</t>
  </si>
  <si>
    <t>__2021中部電力ミライズ(株)　メニューA</t>
  </si>
  <si>
    <t>__2021中部電力ミライズ(株)　メニューB(残差)</t>
  </si>
  <si>
    <t>__2021デジタルグリッド(株)　メニューA</t>
  </si>
  <si>
    <t>__2021デジタルグリッド(株)　メニューB</t>
  </si>
  <si>
    <t>__2021デジタルグリッド(株)　メニューC</t>
  </si>
  <si>
    <t>__2021デジタルグリッド(株)　メニューD(残差)</t>
  </si>
  <si>
    <t>__2021テプコカスタマーサービス(株)　</t>
  </si>
  <si>
    <t>__2021電源開発(株)(旧：(株)J-POWERサプライアンドトレーディング)　メニューA</t>
  </si>
  <si>
    <t>__2021電源開発(株)(旧：(株)J-POWERサプライアンドトレーディング)　メニューB</t>
  </si>
  <si>
    <t>__2021電源開発(株)(旧：(株)J-POWERサプライアンドトレーディング)　(参考値)事業者全体</t>
  </si>
  <si>
    <t>__2021東京電力エナジーパートナー(株)　メニューA</t>
  </si>
  <si>
    <t>__2021東京電力エナジーパートナー(株)　メニューB</t>
  </si>
  <si>
    <t>__2021東京電力エナジーパートナー(株)　メニューC</t>
  </si>
  <si>
    <t>__2021東京電力エナジーパートナー(株)　メニューD</t>
  </si>
  <si>
    <t>__2021東京電力エナジーパートナー(株)　メニューE</t>
  </si>
  <si>
    <t>__2021東京電力エナジーパートナー(株)　メニューF</t>
  </si>
  <si>
    <t>__2021東京電力エナジーパートナー(株)　メニューG</t>
  </si>
  <si>
    <t>__2021東京電力エナジーパートナー(株)　メニューH</t>
  </si>
  <si>
    <t>__2021東京電力エナジーパートナー(株)　メニューI</t>
  </si>
  <si>
    <t>__2021東京電力エナジーパートナー(株)　メニューJ(残差)</t>
  </si>
  <si>
    <t>__2021日鉄エンジニアリング(株)　メニューA</t>
  </si>
  <si>
    <t>__2021日鉄エンジニアリング(株)　メニューB</t>
  </si>
  <si>
    <t>__2021日鉄エンジニアリング(株)　メニューC</t>
  </si>
  <si>
    <t>__2021日鉄エンジニアリング(株)　メニューD</t>
  </si>
  <si>
    <t>__2021日鉄エンジニアリング(株)　メニューE(残差)</t>
  </si>
  <si>
    <t>__2021パナソニックオペレーショナルエクセレンス(株)（旧：パナソニック(株)）　メニューA</t>
  </si>
  <si>
    <t>__2021パナソニックオペレーショナルエクセレンス(株)（旧：パナソニック(株)）　メニューB(残差)</t>
  </si>
  <si>
    <t>__2021(株)フィット　</t>
  </si>
  <si>
    <t>__2021(株)ホープ　</t>
  </si>
  <si>
    <t>__2021丸紅新電力(株)　メニューA</t>
  </si>
  <si>
    <t>__2021丸紅新電力(株)　メニューB</t>
  </si>
  <si>
    <t>__2021丸紅新電力(株)　メニューC</t>
  </si>
  <si>
    <t>__2021丸紅新電力(株)　メニューD</t>
  </si>
  <si>
    <t>__2021丸紅新電力(株)　メニューE(残差)</t>
  </si>
  <si>
    <t>__2021ミツウロコグリーンエネルギー(株)　メニューA</t>
  </si>
  <si>
    <t>__2021ミツウロコグリーンエネルギー(株)　メニューB</t>
  </si>
  <si>
    <t>__2021ミツウロコグリーンエネルギー(株)　メニューC</t>
  </si>
  <si>
    <t>__2021ミツウロコグリーンエネルギー(株)　メニューD</t>
  </si>
  <si>
    <t>__2021ミツウロコグリーンエネルギー(株)　メニューE</t>
  </si>
  <si>
    <t>__2021ミツウロコグリーンエネルギー(株)　メニューF</t>
  </si>
  <si>
    <t>__2021ミツウロコグリーンエネルギー(株)　メニューG</t>
  </si>
  <si>
    <t>__2021ミツウロコグリーンエネルギー(株)　メニューH</t>
  </si>
  <si>
    <t>__2021ミツウロコグリーンエネルギー(株)　メニューI</t>
  </si>
  <si>
    <t>__2021ミツウロコグリーンエネルギー(株)　メニューJ(残差)</t>
  </si>
  <si>
    <t>__2021(株)リケン工業　</t>
  </si>
  <si>
    <t>__2021(株)リミックスポイント　メニューA</t>
  </si>
  <si>
    <t>__2021(株)リミックスポイント　メニューB(残差)</t>
  </si>
  <si>
    <t>__2021(株)ａｆｔｅｒＦＩＴ　メニューA</t>
  </si>
  <si>
    <t>__2021ENEOS(株)　メニューA</t>
  </si>
  <si>
    <t>__2021ENEOS(株)　メニューB</t>
  </si>
  <si>
    <t>__2021ENEOS(株)　メニューC</t>
  </si>
  <si>
    <t>__2021ENEOS(株)　メニューD(残差)</t>
  </si>
  <si>
    <t>__2021(株)Ｆ－Ｐｏｗｅｒ　メニューA</t>
  </si>
  <si>
    <t>__2021(株)Ｆ－Ｐｏｗｅｒ　メニューB</t>
  </si>
  <si>
    <t>__2021(株)Ｆ－Ｐｏｗｅｒ　メニューC(残差)</t>
  </si>
  <si>
    <t>__2021ＨＴＢエナジー(株)　メニューA</t>
  </si>
  <si>
    <t>__2021ＨＴＢエナジー(株)　メニューB</t>
  </si>
  <si>
    <t>__2021ＨＴＢエナジー(株)　(参考値)事業者全体</t>
  </si>
  <si>
    <t>__2021(株)Ｌｏｏｏｐ　メニューA</t>
  </si>
  <si>
    <t>__2021(株)Ｌｏｏｏｐ　メニューB</t>
  </si>
  <si>
    <t>__2021(株)Ｌｏｏｏｐ　メニューC</t>
  </si>
  <si>
    <t>__2021(株)Ｌｏｏｏｐ　メニューD</t>
  </si>
  <si>
    <t>__2021(株)Ｌｏｏｏｐ　メニューE</t>
  </si>
  <si>
    <t>__2021(株)Ｌｏｏｏｐ　メニューF(残差)</t>
  </si>
  <si>
    <t>__2021(株)UPDATER(旧：みんな電力(株))　メニューA</t>
  </si>
  <si>
    <t>__2021(株)UPDATER(旧：みんな電力(株))　メニューB</t>
  </si>
  <si>
    <t>__2021(株)UPDATER(旧：みんな電力(株))　メニューC(残差)</t>
  </si>
  <si>
    <t>__2022アーバンエナジー(株)　メニューA</t>
  </si>
  <si>
    <t>__2022アーバンエナジー(株)　メニューB</t>
  </si>
  <si>
    <t>__2022アーバンエナジー(株)　メニューC</t>
  </si>
  <si>
    <t>__2022アーバンエナジー(株)　メニューD</t>
  </si>
  <si>
    <t>__2022アーバンエナジー(株)　メニューE</t>
  </si>
  <si>
    <t>__2022アーバンエナジー(株)　メニューF</t>
  </si>
  <si>
    <t>__2022アーバンエナジー(株)　メニューG</t>
  </si>
  <si>
    <t>__2022アーバンエナジー(株)　メニューH</t>
  </si>
  <si>
    <t>__2022出光グリーンパワー(株)　メニューA</t>
  </si>
  <si>
    <t>__2022出光グリーンパワー(株)　メニューB</t>
  </si>
  <si>
    <t>__2022出光グリーンパワー(株)　メニューC</t>
  </si>
  <si>
    <t>__2022出光グリーンパワー(株)　メニューD(残差)</t>
  </si>
  <si>
    <t>__2022出光興産(株)　メニューA</t>
  </si>
  <si>
    <t>__2022出光興産(株)　メニューB</t>
  </si>
  <si>
    <t>__2022出光興産(株)　メニューC(残差)</t>
  </si>
  <si>
    <t>__2022(株)エナリス・パワー・マーケティング　メニューA</t>
  </si>
  <si>
    <t>__2022(株)エナリス・パワー・マーケティング　メニューB</t>
  </si>
  <si>
    <t>__2022(株)エナリス・パワー・マーケティング　メニューC</t>
  </si>
  <si>
    <t>__2022(株)エナリス・パワー・マーケティング　メニューD</t>
  </si>
  <si>
    <t>__2022(株)エナリス・パワー・マーケティング　メニューE</t>
  </si>
  <si>
    <t>__2022(株)エナリス・パワー・マーケティング　メニューF</t>
  </si>
  <si>
    <t>__2022(株)エナリス・パワー・マーケティング　メニューG</t>
  </si>
  <si>
    <t>__2022(株)エナリス・パワー・マーケティング　メニューH</t>
  </si>
  <si>
    <t>__2022(株)エナリス・パワー・マーケティング　メニューI</t>
  </si>
  <si>
    <t>__2022(株)エナリス・パワー・マーケティング　メニューJ</t>
  </si>
  <si>
    <t>__2022エネサーブ(株)　メニューA</t>
  </si>
  <si>
    <t>__2022エネサーブ(株)　メニューB(残差)</t>
  </si>
  <si>
    <t>__2022(株)エネット　メニューA</t>
  </si>
  <si>
    <t>__2022(株)エネット　メニューB</t>
  </si>
  <si>
    <t>__2022(株)エネット　メニューC</t>
  </si>
  <si>
    <t>__2022(株)エネット　メニューD</t>
  </si>
  <si>
    <t>__2022(株)エネット　メニューE</t>
  </si>
  <si>
    <t>__2022(株)エネット　メニューF</t>
  </si>
  <si>
    <t>__2022(株)エネット　メニューG</t>
  </si>
  <si>
    <t>__2022(株)エネワンでんき(旧：(株)サイサン)　メニューA</t>
  </si>
  <si>
    <t>__2022(株)エネワンでんき(旧：(株)サイサン)　メニューB(残差)</t>
  </si>
  <si>
    <t>__2022エバーグリーン・マーケティング(株)　メニューA</t>
  </si>
  <si>
    <t>__2022大阪瓦斯(株)　メニューA</t>
  </si>
  <si>
    <t>__2022大阪瓦斯(株)　メニューB</t>
  </si>
  <si>
    <t>__2022大阪瓦斯(株)　メニューC</t>
  </si>
  <si>
    <t>__2022大阪瓦斯(株)　メニューD(残差)</t>
  </si>
  <si>
    <t>__2022オリックス(株)　メニューA</t>
  </si>
  <si>
    <t>__2022オリックス(株)　メニューB</t>
  </si>
  <si>
    <t>__2022オリックス(株)　メニューC</t>
  </si>
  <si>
    <t>__2022オリックス(株)　メニューD</t>
  </si>
  <si>
    <t>__2022オリックス(株)　メニューE</t>
  </si>
  <si>
    <t>__2022オリックス(株)　メニューF</t>
  </si>
  <si>
    <t>__2022オリックス(株)　メニューG</t>
  </si>
  <si>
    <t>__2022オリックス(株)　メニューH(残差)</t>
  </si>
  <si>
    <t>__2022カワサキグリーンエナジー(株)　メニューA</t>
  </si>
  <si>
    <t>__2022カワサキグリーンエナジー(株)　メニューB</t>
  </si>
  <si>
    <t>__2022カワサキグリーンエナジー(株)　メニューC</t>
  </si>
  <si>
    <t>__2022カワサキグリーンエナジー(株)　メニューD(残差)</t>
  </si>
  <si>
    <t>__2022関西電力(株)　メニューA</t>
  </si>
  <si>
    <t>__2022関西電力(株)　メニューB</t>
  </si>
  <si>
    <t>__2022関西電力(株)　メニューC</t>
  </si>
  <si>
    <t>__2022関西電力(株)　メニューD</t>
  </si>
  <si>
    <t>__2022関西電力(株)　メニューE</t>
  </si>
  <si>
    <t>__2022九電みらいエナジー(株)　メニューA</t>
  </si>
  <si>
    <t>__2022(株)グローバルエンジニアリング　メニューA</t>
  </si>
  <si>
    <t>__2022(株)グローバルエンジニアリング　メニューB(残差)</t>
  </si>
  <si>
    <t>__2022サミットエナジー(株)　メニューA</t>
  </si>
  <si>
    <t>__2022サミットエナジー(株)　メニューB(残差)</t>
  </si>
  <si>
    <t>__2022シン・エナジー(株)　メニューA</t>
  </si>
  <si>
    <t>__2022ゼロワットパワー(株)　メニューA</t>
  </si>
  <si>
    <t>__2022中部電力ミライズ(株)　メニューA</t>
  </si>
  <si>
    <t>__2022中部電力ミライズ(株)　メニューB(残差)</t>
  </si>
  <si>
    <t>__2022デジタルグリッド(株)　メニューA</t>
  </si>
  <si>
    <t>__2022デジタルグリッド(株)　メニューB</t>
  </si>
  <si>
    <t>__2022デジタルグリッド(株)　メニューC</t>
  </si>
  <si>
    <t>__2022電源開発(株)　メニューA</t>
  </si>
  <si>
    <t>__2022電源開発(株)　メニューB</t>
  </si>
  <si>
    <t>__2022電源開発(株)　メニューC(残差)</t>
  </si>
  <si>
    <t>__2022東京電力エナジーパートナー(株)　メニューA</t>
  </si>
  <si>
    <t>__2022東京電力エナジーパートナー(株)　メニューB</t>
  </si>
  <si>
    <t>__2022東京電力エナジーパートナー(株)　メニューC</t>
  </si>
  <si>
    <t>__2022東京電力エナジーパートナー(株)　メニューD</t>
  </si>
  <si>
    <t>__2022東京電力エナジーパートナー(株)　メニューE</t>
  </si>
  <si>
    <t>__2022東京電力エナジーパートナー(株)　メニューF</t>
  </si>
  <si>
    <t>__2022東京電力エナジーパートナー(株)　メニューG</t>
  </si>
  <si>
    <t>__2022東京電力エナジーパートナー(株)　メニューH</t>
  </si>
  <si>
    <t>__2022東京電力エナジーパートナー(株)　メニューI</t>
  </si>
  <si>
    <t>__2022日鉄エンジニアリング(株)　メニューA</t>
  </si>
  <si>
    <t>__2022日鉄エンジニアリング(株)　メニューB</t>
  </si>
  <si>
    <t>__2022日鉄エンジニアリング(株)　メニューC</t>
  </si>
  <si>
    <t>__2022日鉄エンジニアリング(株)　メニューD</t>
  </si>
  <si>
    <t>__2022パナソニックオペレーショナルエクセレンス(株)(旧：パナソニック(株))　メニューA</t>
  </si>
  <si>
    <t>__2022(株)フィット　</t>
  </si>
  <si>
    <t>__2022丸紅新電力(株)　メニューA</t>
  </si>
  <si>
    <t>__2022丸紅新電力(株)　メニューB</t>
  </si>
  <si>
    <t>__2022丸紅新電力(株)　メニューC</t>
  </si>
  <si>
    <t>__2022丸紅新電力(株)　メニューD</t>
  </si>
  <si>
    <t>__2022ミツウロコグリーンエネルギー(株)　メニューA</t>
  </si>
  <si>
    <t>__2022ミツウロコグリーンエネルギー(株)　メニューB</t>
  </si>
  <si>
    <t>__2022ミツウロコグリーンエネルギー(株)　メニューC</t>
  </si>
  <si>
    <t>__2022ミツウロコグリーンエネルギー(株)　メニューD</t>
  </si>
  <si>
    <t>__2022ミツウロコグリーンエネルギー(株)　メニューE</t>
  </si>
  <si>
    <t>__2022ミツウロコグリーンエネルギー(株)　メニューF</t>
  </si>
  <si>
    <t>__2022ミツウロコグリーンエネルギー(株)　メニューG</t>
  </si>
  <si>
    <t>__2022ミツウロコグリーンエネルギー(株)　メニューH</t>
  </si>
  <si>
    <t>__2022ミツウロコグリーンエネルギー(株)　メニューI</t>
  </si>
  <si>
    <t>__2022(株)リケン工業　</t>
  </si>
  <si>
    <t>__2022(株)リミックスポイント　メニューA</t>
  </si>
  <si>
    <t>__2022(株)ａｆｔｅｒＦＩＴ　メニューA</t>
  </si>
  <si>
    <t>__2022ＨＴＢエナジー(株)　メニューA</t>
  </si>
  <si>
    <t>__2022ＨＴＢエナジー(株)　メニューB</t>
  </si>
  <si>
    <t>__2022ＨＴＢエナジー(株)　メニューC(残差)</t>
  </si>
  <si>
    <t>__2022(株)Ｌｏｏｏｐ　メニューA</t>
  </si>
  <si>
    <t>__2022(株)Ｌｏｏｏｐ　メニューB</t>
  </si>
  <si>
    <t>__2022(株)Ｌｏｏｏｐ　メニューC</t>
  </si>
  <si>
    <t>__2022(株)Ｌｏｏｏｐ　メニューD</t>
  </si>
  <si>
    <t>__2022ＲＥ１００電力(株)　メニューA</t>
  </si>
  <si>
    <t>__2022(株)ＵＰＤＡＴＥＲ　メニューA</t>
  </si>
  <si>
    <t>__2023アーバンエナジー(株)　メニューA</t>
  </si>
  <si>
    <t>__2023アーバンエナジー(株)　メニューB</t>
  </si>
  <si>
    <t>__2023アーバンエナジー(株)　メニューC</t>
  </si>
  <si>
    <t>__2023アーバンエナジー(株)　メニューD</t>
  </si>
  <si>
    <t>__2023アーバンエナジー(株)　メニューE</t>
  </si>
  <si>
    <t>__2023アーバンエナジー(株)　メニューF</t>
  </si>
  <si>
    <t>__2023アーバンエナジー(株)　メニューG</t>
  </si>
  <si>
    <t>__2023アーバンエナジー(株)　メニューH</t>
  </si>
  <si>
    <t>__2023アーバンエナジー(株)　メニューI</t>
  </si>
  <si>
    <t>アーバンエナジー(株)　メニューI</t>
  </si>
  <si>
    <t>__2023アーバンエナジー(株)　メニューJ</t>
  </si>
  <si>
    <t>アーバンエナジー(株)　メニューJ</t>
  </si>
  <si>
    <t>__2023アーバンエナジー(株)　メニューK</t>
  </si>
  <si>
    <t>アーバンエナジー(株)　メニューK</t>
  </si>
  <si>
    <t>__2023アーバンエナジー(株)　メニューL</t>
  </si>
  <si>
    <t>アーバンエナジー(株)　メニューL</t>
  </si>
  <si>
    <t>__2023アーバンエナジー(株)　メニューM(残差)</t>
  </si>
  <si>
    <t>アーバンエナジー(株)　メニューM(残差)</t>
  </si>
  <si>
    <t>__2023出光グリーンパワー(株)　メニューA</t>
  </si>
  <si>
    <t>__2023出光グリーンパワー(株)　メニューB</t>
  </si>
  <si>
    <t>__2023出光グリーンパワー(株)　メニューC</t>
  </si>
  <si>
    <t>__2023出光グリーンパワー(株)　メニューD(残差)</t>
  </si>
  <si>
    <t>__2023出光興産(株)　メニューA</t>
  </si>
  <si>
    <t>__2023出光興産(株)　メニューB</t>
  </si>
  <si>
    <t>__2023出光興産(株)　メニューC(残差)</t>
  </si>
  <si>
    <t>__2023(株)エナリス・パワー・マーケティング　メニューA</t>
  </si>
  <si>
    <t>__2023(株)エナリス・パワー・マーケティング　メニューB</t>
  </si>
  <si>
    <t>__2023(株)エナリス・パワー・マーケティング　メニューC</t>
  </si>
  <si>
    <t>__2023(株)エナリス・パワー・マーケティング　メニューD</t>
  </si>
  <si>
    <t>__2023(株)エナリス・パワー・マーケティング　メニューE</t>
  </si>
  <si>
    <t>__2023(株)エナリス・パワー・マーケティング　メニューF</t>
  </si>
  <si>
    <t>__2023(株)エナリス・パワー・マーケティング　メニューG</t>
  </si>
  <si>
    <t>__2023(株)エナリス・パワー・マーケティング　メニューH</t>
  </si>
  <si>
    <t>__2023(株)エナリス・パワー・マーケティング　メニューI</t>
  </si>
  <si>
    <t>__2023(株)エナリス・パワー・マーケティング　メニューJ</t>
  </si>
  <si>
    <t>__2023(株)エナリス・パワー・マーケティング　メニューK(残差)</t>
  </si>
  <si>
    <t>(株)エナリス・パワー・マーケティング　メニューK(残差)</t>
  </si>
  <si>
    <t>__2023エネサーブ(株)　メニューA</t>
  </si>
  <si>
    <t>__2023エネサーブ(株)　メニューB(残差)</t>
  </si>
  <si>
    <t>__2023(株)エネット　メニューA</t>
  </si>
  <si>
    <t>__2023(株)エネット　メニューB</t>
  </si>
  <si>
    <t>__2023(株)エネット　メニューC</t>
  </si>
  <si>
    <t>__2023(株)エネット　メニューD</t>
  </si>
  <si>
    <t>__2023(株)エネット　メニューE</t>
  </si>
  <si>
    <t>__2023(株)エネット　メニューF</t>
  </si>
  <si>
    <t>__2023(株)エネット　メニューG</t>
  </si>
  <si>
    <t>__2023(株)エネット　メニューH</t>
  </si>
  <si>
    <t>(株)エネット　メニューH</t>
  </si>
  <si>
    <t>__2023(株)エネット　メニューI(残差)</t>
  </si>
  <si>
    <t>(株)エネット　メニューI(残差)</t>
  </si>
  <si>
    <t>__2023(株)エネワンでんき(旧：(株)いちたかガスワン)　メニューA</t>
  </si>
  <si>
    <t>(株)エネワンでんき(旧：(株)いちたかガスワン)　メニューA</t>
  </si>
  <si>
    <t>__2023(株)エネワンでんき(旧：(株)いちたかガスワン)　メニューB(残差)</t>
  </si>
  <si>
    <t>(株)エネワンでんき(旧：(株)いちたかガスワン)　メニューB(残差)</t>
  </si>
  <si>
    <t>__2023エバーグリーン・マーケティング(株)　メニューA</t>
  </si>
  <si>
    <t>__2023エバーグリーン・マーケティング(株)　メニューB(残差)</t>
  </si>
  <si>
    <t>エバーグリーン・マーケティング(株)　メニューB(残差)</t>
  </si>
  <si>
    <t>__2023大阪瓦斯(株)　メニューA</t>
  </si>
  <si>
    <t>__2023大阪瓦斯(株)　メニューB</t>
  </si>
  <si>
    <t>__2023大阪瓦斯(株)　メニューC</t>
  </si>
  <si>
    <t>__2023大阪瓦斯(株)　メニューD(残差)</t>
  </si>
  <si>
    <t>__2023オリックス(株)　メニューA</t>
  </si>
  <si>
    <t>__2023オリックス(株)　メニューB</t>
  </si>
  <si>
    <t>__2023オリックス(株)　メニューC</t>
  </si>
  <si>
    <t>__2023オリックス(株)　メニューD</t>
  </si>
  <si>
    <t>__2023オリックス(株)　メニューE</t>
  </si>
  <si>
    <t>__2023オリックス(株)　メニューF</t>
  </si>
  <si>
    <t>__2023オリックス(株)　メニューG</t>
  </si>
  <si>
    <t>__2023オリックス(株)　メニューH(残差)</t>
  </si>
  <si>
    <t>__2023カワサキグリーンエナジー(株)　メニューA</t>
  </si>
  <si>
    <t>__2023カワサキグリーンエナジー(株)　メニューB</t>
  </si>
  <si>
    <t>__2023カワサキグリーンエナジー(株)　メニューC</t>
  </si>
  <si>
    <t>__2023カワサキグリーンエナジー(株)　メニューD(残差)</t>
  </si>
  <si>
    <t>__2023関西電力(株) (旧：(株)Ｋｅｎｅｓエネルギーサービス)　メニューA</t>
  </si>
  <si>
    <t>関西電力(株) (旧：(株)Ｋｅｎｅｓエネルギーサービス)　メニューA</t>
  </si>
  <si>
    <t>__2023関西電力(株) (旧：(株)Ｋｅｎｅｓエネルギーサービス)　メニューB</t>
  </si>
  <si>
    <t>関西電力(株) (旧：(株)Ｋｅｎｅｓエネルギーサービス)　メニューB</t>
  </si>
  <si>
    <t>__2023関西電力(株) (旧：(株)Ｋｅｎｅｓエネルギーサービス)　メニューC</t>
  </si>
  <si>
    <t>関西電力(株) (旧：(株)Ｋｅｎｅｓエネルギーサービス)　メニューC</t>
  </si>
  <si>
    <t>__2023関西電力(株) (旧：(株)Ｋｅｎｅｓエネルギーサービス)　メニューD</t>
  </si>
  <si>
    <t>関西電力(株) (旧：(株)Ｋｅｎｅｓエネルギーサービス)　メニューD</t>
  </si>
  <si>
    <t>__2023関西電力(株) (旧：(株)Ｋｅｎｅｓエネルギーサービス)　メニューE</t>
  </si>
  <si>
    <t>関西電力(株) (旧：(株)Ｋｅｎｅｓエネルギーサービス)　メニューE</t>
  </si>
  <si>
    <t>__2023関西電力(株) (旧：(株)Ｋｅｎｅｓエネルギーサービス)　メニューF</t>
  </si>
  <si>
    <t>関西電力(株) (旧：(株)Ｋｅｎｅｓエネルギーサービス)　メニューF</t>
  </si>
  <si>
    <t>__2023関西電力(株) (旧：(株)Ｋｅｎｅｓエネルギーサービス)　メニューG</t>
  </si>
  <si>
    <t>関西電力(株) (旧：(株)Ｋｅｎｅｓエネルギーサービス)　メニューG</t>
  </si>
  <si>
    <t>__2023関西電力(株) (旧：(株)Ｋｅｎｅｓエネルギーサービス)　メニューH</t>
  </si>
  <si>
    <t>関西電力(株) (旧：(株)Ｋｅｎｅｓエネルギーサービス)　メニューH</t>
  </si>
  <si>
    <t>__2023関西電力(株) (旧：(株)Ｋｅｎｅｓエネルギーサービス)　メニューI(残差)</t>
  </si>
  <si>
    <t>関西電力(株) (旧：(株)Ｋｅｎｅｓエネルギーサービス)　メニューI(残差)</t>
  </si>
  <si>
    <t>__2023九電みらいエナジー(株)　メニューA</t>
  </si>
  <si>
    <t>__2023九電みらいエナジー(株)　メニューB(残差)</t>
  </si>
  <si>
    <t>九電みらいエナジー(株)　メニューB(残差)</t>
  </si>
  <si>
    <t>__2023(株)グローバルエンジニアリング　メニューA</t>
  </si>
  <si>
    <t>__2023(株)グローバルエンジニアリング　メニューB(残差)</t>
  </si>
  <si>
    <t>__2023サミットエナジー(株)　メニューA</t>
  </si>
  <si>
    <t>__2023サミットエナジー(株)　メニューB(残差)</t>
  </si>
  <si>
    <t>__2023シン・エナジー(株)　メニューA</t>
  </si>
  <si>
    <t>__2023シン・エナジー(株)　メニューB(残差)</t>
  </si>
  <si>
    <t>シン・エナジー(株)　メニューB(残差)</t>
  </si>
  <si>
    <t>__2023新エネルギー開発(株)　メニューA</t>
  </si>
  <si>
    <t>新エネルギー開発(株)　メニューA</t>
  </si>
  <si>
    <t>__2023新エネルギー開発(株)　メニューB</t>
  </si>
  <si>
    <t>新エネルギー開発(株)　メニューB</t>
  </si>
  <si>
    <t>__2023新エネルギー開発(株)　(参考値)事業者全体</t>
  </si>
  <si>
    <t>新エネルギー開発(株)　(参考値)事業者全体</t>
  </si>
  <si>
    <t>__2023ゼロワットパワー(株)　メニューA</t>
  </si>
  <si>
    <t>__2023ゼロワットパワー(株)　メニューB(残差)</t>
  </si>
  <si>
    <t>ゼロワットパワー(株)　メニューB(残差)</t>
  </si>
  <si>
    <t>__2023中部電力ミライズ(株)　メニューA</t>
  </si>
  <si>
    <t>__2023中部電力ミライズ(株)　メニューB(残差)</t>
  </si>
  <si>
    <t>__2023デジタルグリッド(株)　メニューA</t>
  </si>
  <si>
    <t>__2023デジタルグリッド(株)　メニューB</t>
  </si>
  <si>
    <t>__2023デジタルグリッド(株)　メニューC</t>
  </si>
  <si>
    <t>__2023デジタルグリッド(株)　メニューD</t>
  </si>
  <si>
    <t>デジタルグリッド(株)　メニューD</t>
  </si>
  <si>
    <t>__2023デジタルグリッド(株)　メニューE</t>
  </si>
  <si>
    <t>デジタルグリッド(株)　メニューE</t>
  </si>
  <si>
    <t>__2023デジタルグリッド(株)　メニューF(残差)</t>
  </si>
  <si>
    <t>デジタルグリッド(株)　メニューF(残差)</t>
  </si>
  <si>
    <t>__2023テプコカスタマーサービス(株)　メニューA</t>
  </si>
  <si>
    <t>テプコカスタマーサービス(株)　メニューA</t>
  </si>
  <si>
    <t>__2023テプコカスタマーサービス(株)　メニューB(残差)</t>
  </si>
  <si>
    <t>テプコカスタマーサービス(株)　メニューB(残差)</t>
  </si>
  <si>
    <t>__2023電源開発(株)　メニューA</t>
  </si>
  <si>
    <t>__2023電源開発(株)　メニューB</t>
  </si>
  <si>
    <t>__2023電源開発(株)　メニューC(残差)</t>
  </si>
  <si>
    <t>__2023東京電力エナジーパートナー(株)　メニューA</t>
  </si>
  <si>
    <t>__2023東京電力エナジーパートナー(株)　メニューB</t>
  </si>
  <si>
    <t>__2023東京電力エナジーパートナー(株)　メニューC</t>
  </si>
  <si>
    <t>__2023東京電力エナジーパートナー(株)　メニューD</t>
  </si>
  <si>
    <t>__2023東京電力エナジーパートナー(株)　メニューE</t>
  </si>
  <si>
    <t>__2023東京電力エナジーパートナー(株)　メニューF</t>
  </si>
  <si>
    <t>__2023東京電力エナジーパートナー(株)　メニューG</t>
  </si>
  <si>
    <t>__2023東京電力エナジーパートナー(株)　メニューH</t>
  </si>
  <si>
    <t>__2023東京電力エナジーパートナー(株)　メニューI</t>
  </si>
  <si>
    <t>__2023東京電力エナジーパートナー(株)　メニューJ</t>
  </si>
  <si>
    <t>東京電力エナジーパートナー(株)　メニューJ</t>
  </si>
  <si>
    <t>__2023東京電力エナジーパートナー(株)　メニューK</t>
  </si>
  <si>
    <t>東京電力エナジーパートナー(株)　メニューK</t>
  </si>
  <si>
    <t>__2023東京電力エナジーパートナー(株)　メニューL(残差)</t>
  </si>
  <si>
    <t>東京電力エナジーパートナー(株)　メニューL(残差)</t>
  </si>
  <si>
    <t>__2023日鉄エンジニアリング(株)　メニューA</t>
  </si>
  <si>
    <t>__2023日鉄エンジニアリング(株)　メニューB</t>
  </si>
  <si>
    <t>__2023日鉄エンジニアリング(株)　メニューC</t>
  </si>
  <si>
    <t>__2023日鉄エンジニアリング(株)　メニューD</t>
  </si>
  <si>
    <t>__2023日鉄エンジニアリング(株)　メニューE</t>
  </si>
  <si>
    <t>日鉄エンジニアリング(株)　メニューE</t>
  </si>
  <si>
    <t>__2023日鉄エンジニアリング(株)　メニューF(残差)</t>
  </si>
  <si>
    <t>日鉄エンジニアリング(株)　メニューF(残差)</t>
  </si>
  <si>
    <t>__2023パナソニックオペレーショナルエクセレンス(株)(旧：パナソニック(株))　メニューA</t>
  </si>
  <si>
    <t>__2023パナソニックオペレーショナルエクセレンス(株)(旧：パナソニック(株))　メニューB</t>
  </si>
  <si>
    <t>パナソニックオペレーショナルエクセレンス(株)(旧：パナソニック(株))　メニューB</t>
  </si>
  <si>
    <t>__2023パナソニックオペレーショナルエクセレンス(株)(旧：パナソニック(株))　メニューC(残差)</t>
  </si>
  <si>
    <t>パナソニックオペレーショナルエクセレンス(株)(旧：パナソニック(株))　メニューC(残差)</t>
  </si>
  <si>
    <t>__2023(株)フィット　</t>
  </si>
  <si>
    <t>__2023丸紅新電力(株)　メニューA</t>
  </si>
  <si>
    <t>__2023丸紅新電力(株)　メニューB</t>
  </si>
  <si>
    <t>__2023丸紅新電力(株)　メニューC</t>
  </si>
  <si>
    <t>__2023丸紅新電力(株)　メニューD</t>
  </si>
  <si>
    <t>__2023丸紅新電力(株)　メニューE</t>
  </si>
  <si>
    <t>__2023丸紅新電力(株)　メニューF</t>
  </si>
  <si>
    <t>丸紅新電力(株)　メニューF</t>
  </si>
  <si>
    <t>__2023丸紅新電力(株)　メニューG</t>
  </si>
  <si>
    <t>丸紅新電力(株)　メニューG</t>
  </si>
  <si>
    <t>__2023丸紅新電力(株)　メニューH</t>
  </si>
  <si>
    <t>丸紅新電力(株)　メニューH</t>
  </si>
  <si>
    <t>__2023丸紅新電力(株)　メニューI(残差)</t>
  </si>
  <si>
    <t>丸紅新電力(株)　メニューI(残差)</t>
  </si>
  <si>
    <t>__2023ミツウロコグリーンエネルギー(株)　メニューA</t>
  </si>
  <si>
    <t>__2023ミツウロコグリーンエネルギー(株)　メニューB</t>
  </si>
  <si>
    <t>__2023ミツウロコグリーンエネルギー(株)　メニューC</t>
  </si>
  <si>
    <t>__2023ミツウロコグリーンエネルギー(株)　メニューD</t>
  </si>
  <si>
    <t>__2023ミツウロコグリーンエネルギー(株)　メニューE</t>
  </si>
  <si>
    <t>__2023ミツウロコグリーンエネルギー(株)　メニューF</t>
  </si>
  <si>
    <t>__2023ミツウロコグリーンエネルギー(株)　メニューG</t>
  </si>
  <si>
    <t>__2023ミツウロコグリーンエネルギー(株)　メニューH</t>
  </si>
  <si>
    <t>__2023ミツウロコグリーンエネルギー(株)　メニューI</t>
  </si>
  <si>
    <t>__2023ミツウロコグリーンエネルギー(株)　メニューJ</t>
  </si>
  <si>
    <t>ミツウロコグリーンエネルギー(株)　メニューJ</t>
  </si>
  <si>
    <t>__2023ミツウロコグリーンエネルギー(株)　メニューK(残差)</t>
  </si>
  <si>
    <t>ミツウロコグリーンエネルギー(株)　メニューK(残差)</t>
  </si>
  <si>
    <t>__2023(株)リケン工業　</t>
  </si>
  <si>
    <t>__2023(株)リミックスポイント　メニューA</t>
  </si>
  <si>
    <t>__2023(株)リミックスポイント　メニューB</t>
  </si>
  <si>
    <t>(株)リミックスポイント　メニューB</t>
  </si>
  <si>
    <t>__2023(株)リミックスポイント　メニューC</t>
  </si>
  <si>
    <t>(株)リミックスポイント　メニューC</t>
  </si>
  <si>
    <t>__2023(株)リミックスポイント　メニューD(残差)</t>
  </si>
  <si>
    <t>(株)リミックスポイント　メニューD(残差)</t>
  </si>
  <si>
    <t>__2023(株)ａｆｔｅｒＦＩＴ　メニューA</t>
  </si>
  <si>
    <t>__2023ＨＴＢエナジー(株)　メニューA</t>
  </si>
  <si>
    <t>__2023ＨＴＢエナジー(株)　メニューB</t>
  </si>
  <si>
    <t>__2023ＨＴＢエナジー(株)　メニューC(残差)</t>
  </si>
  <si>
    <t>__2023(株)Ｌｏｏｏｐ　メニューA</t>
  </si>
  <si>
    <t>__2023(株)Ｌｏｏｏｐ　メニューB</t>
  </si>
  <si>
    <t>__2023(株)Ｌｏｏｏｐ　メニューC</t>
  </si>
  <si>
    <t>__2023(株)Ｌｏｏｏｐ　メニューD</t>
  </si>
  <si>
    <t>__2023(株)Ｌｏｏｏｐ　メニューE(残差)</t>
  </si>
  <si>
    <t>__2023ＲＥ１００電力(株)　メニューA</t>
  </si>
  <si>
    <t>__2023ＲＥ１００電力(株)　メニューB</t>
  </si>
  <si>
    <t>ＲＥ１００電力(株)　メニューB</t>
  </si>
  <si>
    <t>__2023ＲＥ１００電力(株)　メニューC(残差)</t>
  </si>
  <si>
    <t>ＲＥ１００電力(株)　メニューC(残差)</t>
  </si>
  <si>
    <t>__2023(株)ＵＰＤＡＴＥＲ　メニューA</t>
  </si>
  <si>
    <t>__2023(株)ＵＰＤＡＴＥＲ　メニューB(残差)</t>
  </si>
  <si>
    <t>(株)ＵＰＤＡＴＥＲ　メニューB(残差)</t>
  </si>
  <si>
    <t>__2023関西電力送配電(株)　</t>
  </si>
  <si>
    <t>関西電力送配電(株)　</t>
  </si>
  <si>
    <t>代替値　</t>
  </si>
  <si>
    <t>原油のうちコンデンセート(NGL)</t>
    <rPh sb="0" eb="2">
      <t>ゲンユ</t>
    </rPh>
    <phoneticPr fontId="4"/>
  </si>
  <si>
    <t>ジェット燃料油</t>
    <rPh sb="4" eb="7">
      <t>ネンリョウユ</t>
    </rPh>
    <phoneticPr fontId="3"/>
  </si>
  <si>
    <t>潤滑油（エンジン中で燃焼され全損するもの）</t>
    <rPh sb="0" eb="3">
      <t>ジュンカツユ</t>
    </rPh>
    <rPh sb="8" eb="9">
      <t>チュウ</t>
    </rPh>
    <rPh sb="10" eb="12">
      <t>ネンショウ</t>
    </rPh>
    <rPh sb="14" eb="15">
      <t>ゼン</t>
    </rPh>
    <rPh sb="15" eb="16">
      <t>ソン</t>
    </rPh>
    <phoneticPr fontId="3"/>
  </si>
  <si>
    <r>
      <t>m</t>
    </r>
    <r>
      <rPr>
        <vertAlign val="superscript"/>
        <sz val="12"/>
        <color indexed="8"/>
        <rFont val="ＭＳ Ｐゴシック"/>
        <family val="3"/>
        <charset val="128"/>
      </rPr>
      <t>3</t>
    </r>
    <phoneticPr fontId="3"/>
  </si>
  <si>
    <r>
      <t>m</t>
    </r>
    <r>
      <rPr>
        <vertAlign val="superscript"/>
        <sz val="12"/>
        <color indexed="8"/>
        <rFont val="ＭＳ Ｐゴシック"/>
        <family val="3"/>
        <charset val="128"/>
      </rPr>
      <t>3</t>
    </r>
    <r>
      <rPr>
        <sz val="12"/>
        <color indexed="8"/>
        <rFont val="ＭＳ 明朝"/>
        <family val="1"/>
        <charset val="128"/>
      </rPr>
      <t/>
    </r>
  </si>
  <si>
    <t>輸入原料炭</t>
    <rPh sb="0" eb="2">
      <t>ユニュウ</t>
    </rPh>
    <phoneticPr fontId="3"/>
  </si>
  <si>
    <t>吹込用原料炭</t>
    <rPh sb="0" eb="1">
      <t>フ</t>
    </rPh>
    <rPh sb="1" eb="2">
      <t>コ</t>
    </rPh>
    <rPh sb="2" eb="3">
      <t>ヨウ</t>
    </rPh>
    <rPh sb="3" eb="5">
      <t>ゲンリョウ</t>
    </rPh>
    <rPh sb="5" eb="6">
      <t>タン</t>
    </rPh>
    <phoneticPr fontId="3"/>
  </si>
  <si>
    <t>コークス用原料炭</t>
    <rPh sb="4" eb="5">
      <t>ヨウ</t>
    </rPh>
    <rPh sb="5" eb="7">
      <t>ゲンリョウ</t>
    </rPh>
    <rPh sb="7" eb="8">
      <t>タン</t>
    </rPh>
    <phoneticPr fontId="3"/>
  </si>
  <si>
    <t>国産一般炭</t>
    <rPh sb="0" eb="2">
      <t>コクサン</t>
    </rPh>
    <rPh sb="2" eb="4">
      <t>イッパン</t>
    </rPh>
    <phoneticPr fontId="3"/>
  </si>
  <si>
    <t>輸入一般炭</t>
    <rPh sb="0" eb="2">
      <t>ユニュウ</t>
    </rPh>
    <rPh sb="2" eb="4">
      <t>イッパン</t>
    </rPh>
    <rPh sb="4" eb="5">
      <t>スミ</t>
    </rPh>
    <phoneticPr fontId="3"/>
  </si>
  <si>
    <t>輸入無煙炭</t>
    <rPh sb="0" eb="2">
      <t>ユニュウ</t>
    </rPh>
    <phoneticPr fontId="3"/>
  </si>
  <si>
    <t>発電用高炉ガス</t>
    <rPh sb="0" eb="3">
      <t>ハツデンヨウ</t>
    </rPh>
    <rPh sb="3" eb="5">
      <t>コウロ</t>
    </rPh>
    <phoneticPr fontId="3"/>
  </si>
  <si>
    <t>活動の区分</t>
    <phoneticPr fontId="3"/>
  </si>
  <si>
    <t>使用量</t>
    <rPh sb="0" eb="3">
      <t>シヨウリョウ</t>
    </rPh>
    <phoneticPr fontId="3"/>
  </si>
  <si>
    <t>単位
発熱量</t>
    <rPh sb="0" eb="2">
      <t>タンイ</t>
    </rPh>
    <rPh sb="3" eb="5">
      <t>ハツネツ</t>
    </rPh>
    <rPh sb="5" eb="6">
      <t>リョウ</t>
    </rPh>
    <phoneticPr fontId="3"/>
  </si>
  <si>
    <t>原油換算量（kL）</t>
    <rPh sb="0" eb="2">
      <t>ゲンユ</t>
    </rPh>
    <rPh sb="2" eb="4">
      <t>カンザン</t>
    </rPh>
    <rPh sb="4" eb="5">
      <t>リョウ</t>
    </rPh>
    <phoneticPr fontId="3"/>
  </si>
  <si>
    <t>小分類</t>
    <rPh sb="0" eb="3">
      <t>ショウブンルイ</t>
    </rPh>
    <phoneticPr fontId="3"/>
  </si>
  <si>
    <t>名称</t>
    <rPh sb="0" eb="2">
      <t>メイショウ</t>
    </rPh>
    <phoneticPr fontId="3"/>
  </si>
  <si>
    <t>燃料使用量</t>
    <rPh sb="0" eb="2">
      <t>ネンリョウ</t>
    </rPh>
    <rPh sb="2" eb="5">
      <t>シヨウリョウ</t>
    </rPh>
    <phoneticPr fontId="3"/>
  </si>
  <si>
    <t>㍑</t>
  </si>
  <si>
    <t>原油のうちコンデンセート(NGL)</t>
    <rPh sb="0" eb="2">
      <t>ゲンユ</t>
    </rPh>
    <phoneticPr fontId="3"/>
  </si>
  <si>
    <t>揮発油（ガソリン）</t>
  </si>
  <si>
    <t>ジェット燃料油</t>
    <rPh sb="4" eb="7">
      <t>ネンリョウユ</t>
    </rPh>
    <phoneticPr fontId="12"/>
  </si>
  <si>
    <t>潤滑油（エンジン中で燃焼され全損するもの）</t>
    <rPh sb="0" eb="3">
      <t>ジュンカツユ</t>
    </rPh>
    <rPh sb="8" eb="9">
      <t>チュウ</t>
    </rPh>
    <rPh sb="10" eb="12">
      <t>ネンショウ</t>
    </rPh>
    <rPh sb="14" eb="15">
      <t>ゼン</t>
    </rPh>
    <rPh sb="15" eb="16">
      <t>ソン</t>
    </rPh>
    <phoneticPr fontId="12"/>
  </si>
  <si>
    <t>kg</t>
  </si>
  <si>
    <t>石油コークス、FCCコーク</t>
  </si>
  <si>
    <t>液化石油ガス(ＬＰＧ)</t>
  </si>
  <si>
    <t>石油系炭化水素ガス</t>
  </si>
  <si>
    <t>m3</t>
  </si>
  <si>
    <t>液化天然ガス（ＬＮＧ）</t>
  </si>
  <si>
    <t>輸入原料炭</t>
    <rPh sb="0" eb="2">
      <t>ユニュウ</t>
    </rPh>
    <phoneticPr fontId="12"/>
  </si>
  <si>
    <t>吹込用原料炭</t>
    <rPh sb="0" eb="1">
      <t>フ</t>
    </rPh>
    <rPh sb="1" eb="2">
      <t>コ</t>
    </rPh>
    <rPh sb="2" eb="3">
      <t>ヨウ</t>
    </rPh>
    <rPh sb="3" eb="5">
      <t>ゲンリョウ</t>
    </rPh>
    <rPh sb="5" eb="6">
      <t>タン</t>
    </rPh>
    <phoneticPr fontId="12"/>
  </si>
  <si>
    <t>コークス用原料炭</t>
    <rPh sb="4" eb="5">
      <t>ヨウ</t>
    </rPh>
    <rPh sb="5" eb="7">
      <t>ゲンリョウ</t>
    </rPh>
    <rPh sb="7" eb="8">
      <t>タン</t>
    </rPh>
    <phoneticPr fontId="12"/>
  </si>
  <si>
    <t>国産一般炭</t>
    <rPh sb="0" eb="2">
      <t>コクサン</t>
    </rPh>
    <rPh sb="2" eb="4">
      <t>イッパン</t>
    </rPh>
    <phoneticPr fontId="12"/>
  </si>
  <si>
    <t>輸入一般炭</t>
    <rPh sb="0" eb="2">
      <t>ユニュウ</t>
    </rPh>
    <rPh sb="2" eb="4">
      <t>イッパン</t>
    </rPh>
    <rPh sb="4" eb="5">
      <t>スミ</t>
    </rPh>
    <phoneticPr fontId="12"/>
  </si>
  <si>
    <t>輸入無煙炭</t>
    <rPh sb="0" eb="2">
      <t>ユニュウ</t>
    </rPh>
    <phoneticPr fontId="12"/>
  </si>
  <si>
    <t>発電用高炉ガス</t>
    <rPh sb="0" eb="3">
      <t>ハツデンヨウ</t>
    </rPh>
    <rPh sb="3" eb="5">
      <t>コウロ</t>
    </rPh>
    <phoneticPr fontId="12"/>
  </si>
  <si>
    <t>他人から供給された熱の使用</t>
    <phoneticPr fontId="3"/>
  </si>
  <si>
    <t>熱使用量</t>
    <rPh sb="0" eb="1">
      <t>ネツ</t>
    </rPh>
    <rPh sb="1" eb="4">
      <t>シヨウリョウ</t>
    </rPh>
    <phoneticPr fontId="3"/>
  </si>
  <si>
    <t>産業用蒸気</t>
    <rPh sb="0" eb="3">
      <t>サンギョウヨウ</t>
    </rPh>
    <rPh sb="3" eb="5">
      <t>ジョウキ</t>
    </rPh>
    <phoneticPr fontId="2"/>
  </si>
  <si>
    <t>産業用以外の蒸気</t>
    <rPh sb="0" eb="3">
      <t>サンギョウヨウ</t>
    </rPh>
    <rPh sb="3" eb="5">
      <t>イガイ</t>
    </rPh>
    <rPh sb="6" eb="8">
      <t>ジョウキ</t>
    </rPh>
    <phoneticPr fontId="2"/>
  </si>
  <si>
    <t>温水</t>
    <rPh sb="0" eb="2">
      <t>オンスイ</t>
    </rPh>
    <phoneticPr fontId="2"/>
  </si>
  <si>
    <t>冷水</t>
    <rPh sb="0" eb="2">
      <t>レイスイ</t>
    </rPh>
    <phoneticPr fontId="2"/>
  </si>
  <si>
    <t>他人から供給された電気の使用</t>
    <phoneticPr fontId="3"/>
  </si>
  <si>
    <t>買電</t>
    <phoneticPr fontId="3"/>
  </si>
  <si>
    <t>kWh</t>
    <phoneticPr fontId="3"/>
  </si>
  <si>
    <t>合計</t>
    <rPh sb="0" eb="2">
      <t>ゴウケイ</t>
    </rPh>
    <phoneticPr fontId="3"/>
  </si>
  <si>
    <t>判定結果：</t>
    <rPh sb="0" eb="2">
      <t>ハンテイ</t>
    </rPh>
    <rPh sb="2" eb="4">
      <t>ケッカ</t>
    </rPh>
    <phoneticPr fontId="3"/>
  </si>
  <si>
    <t>買電</t>
    <rPh sb="0" eb="1">
      <t>カ</t>
    </rPh>
    <phoneticPr fontId="5"/>
  </si>
  <si>
    <t>燃料を用いず発電した電気（太陽光等）</t>
    <rPh sb="0" eb="2">
      <t>ネンリョウ</t>
    </rPh>
    <rPh sb="3" eb="4">
      <t>モチ</t>
    </rPh>
    <rPh sb="6" eb="8">
      <t>ハツデン</t>
    </rPh>
    <rPh sb="10" eb="12">
      <t>デンキ</t>
    </rPh>
    <rPh sb="13" eb="16">
      <t>タイヨウコウ</t>
    </rPh>
    <rPh sb="16" eb="17">
      <t>トウ</t>
    </rPh>
    <phoneticPr fontId="3"/>
  </si>
  <si>
    <t>事業者・メニュー名</t>
  </si>
  <si>
    <r>
      <t xml:space="preserve">他人から供給される
</t>
    </r>
    <r>
      <rPr>
        <b/>
        <sz val="12"/>
        <rFont val="ＭＳ Ｐ明朝"/>
        <family val="1"/>
        <charset val="128"/>
      </rPr>
      <t>熱の使用</t>
    </r>
    <rPh sb="0" eb="2">
      <t>タニン</t>
    </rPh>
    <phoneticPr fontId="5"/>
  </si>
  <si>
    <r>
      <rPr>
        <b/>
        <sz val="12"/>
        <rFont val="ＭＳ Ｐ明朝"/>
        <family val="1"/>
        <charset val="128"/>
      </rPr>
      <t>非化石燃料</t>
    </r>
    <r>
      <rPr>
        <sz val="12"/>
        <rFont val="ＭＳ Ｐ明朝"/>
        <family val="1"/>
        <charset val="128"/>
      </rPr>
      <t>の使用</t>
    </r>
    <rPh sb="0" eb="3">
      <t>ヒカセキ</t>
    </rPh>
    <rPh sb="3" eb="5">
      <t>ネンリョウ</t>
    </rPh>
    <rPh sb="6" eb="8">
      <t>シヨウ</t>
    </rPh>
    <phoneticPr fontId="3"/>
  </si>
  <si>
    <r>
      <t>燃料</t>
    </r>
    <r>
      <rPr>
        <sz val="12"/>
        <rFont val="ＭＳ Ｐ明朝"/>
        <family val="1"/>
        <charset val="128"/>
      </rPr>
      <t>の使用</t>
    </r>
    <rPh sb="0" eb="2">
      <t>ネンリョウ</t>
    </rPh>
    <rPh sb="3" eb="5">
      <t>シヨウ</t>
    </rPh>
    <phoneticPr fontId="3"/>
  </si>
  <si>
    <t>関西電力（ゼロカーボンメニューを除く）</t>
    <rPh sb="0" eb="2">
      <t>カンサイ</t>
    </rPh>
    <rPh sb="2" eb="4">
      <t>デンリョク</t>
    </rPh>
    <rPh sb="16" eb="17">
      <t>ノゾ</t>
    </rPh>
    <phoneticPr fontId="3"/>
  </si>
  <si>
    <t>燃料を用いず発電した電気（非系統電力PPA等）</t>
    <rPh sb="0" eb="2">
      <t>ネンリョウ</t>
    </rPh>
    <rPh sb="3" eb="4">
      <t>モチ</t>
    </rPh>
    <rPh sb="6" eb="8">
      <t>ハツデン</t>
    </rPh>
    <rPh sb="10" eb="12">
      <t>デンキ</t>
    </rPh>
    <rPh sb="13" eb="14">
      <t>ヒ</t>
    </rPh>
    <rPh sb="14" eb="16">
      <t>ケイトウ</t>
    </rPh>
    <rPh sb="16" eb="18">
      <t>デンリョク</t>
    </rPh>
    <rPh sb="21" eb="22">
      <t>ナド</t>
    </rPh>
    <phoneticPr fontId="3"/>
  </si>
  <si>
    <t>熱名</t>
    <rPh sb="0" eb="1">
      <t>ネツ</t>
    </rPh>
    <rPh sb="1" eb="2">
      <t>メイ</t>
    </rPh>
    <phoneticPr fontId="3"/>
  </si>
  <si>
    <t>RDF</t>
    <phoneticPr fontId="3"/>
  </si>
  <si>
    <t>RPF</t>
    <phoneticPr fontId="3"/>
  </si>
  <si>
    <t>廃タイヤ</t>
    <rPh sb="0" eb="1">
      <t>ハイ</t>
    </rPh>
    <phoneticPr fontId="3"/>
  </si>
  <si>
    <t>廃プラスチック（一般廃棄物）</t>
    <rPh sb="0" eb="1">
      <t>ハイ</t>
    </rPh>
    <rPh sb="8" eb="10">
      <t>イッパン</t>
    </rPh>
    <rPh sb="10" eb="13">
      <t>ハイキブツ</t>
    </rPh>
    <phoneticPr fontId="3"/>
  </si>
  <si>
    <t>廃プラスチック（産業廃棄物）</t>
    <rPh sb="0" eb="1">
      <t>ハイ</t>
    </rPh>
    <rPh sb="8" eb="10">
      <t>サンギョウ</t>
    </rPh>
    <rPh sb="10" eb="13">
      <t>ハイキブツ</t>
    </rPh>
    <phoneticPr fontId="3"/>
  </si>
  <si>
    <t>廃油（植物・動物性のぞく）及び当該廃油から製造された燃料炭化水素油</t>
    <rPh sb="0" eb="2">
      <t>ハイユ</t>
    </rPh>
    <rPh sb="3" eb="5">
      <t>ショクブツ</t>
    </rPh>
    <rPh sb="6" eb="8">
      <t>ドウブツ</t>
    </rPh>
    <rPh sb="8" eb="9">
      <t>セイ</t>
    </rPh>
    <rPh sb="13" eb="14">
      <t>オヨ</t>
    </rPh>
    <rPh sb="15" eb="17">
      <t>トウガイ</t>
    </rPh>
    <rPh sb="17" eb="19">
      <t>ハイユ</t>
    </rPh>
    <rPh sb="21" eb="23">
      <t>セイゾウ</t>
    </rPh>
    <rPh sb="26" eb="28">
      <t>ネンリョウ</t>
    </rPh>
    <rPh sb="28" eb="30">
      <t>タンカ</t>
    </rPh>
    <rPh sb="30" eb="32">
      <t>スイソ</t>
    </rPh>
    <rPh sb="32" eb="33">
      <t>ユ</t>
    </rPh>
    <phoneticPr fontId="3"/>
  </si>
  <si>
    <t>廃プラスチックから製造される燃料炭化水素</t>
    <rPh sb="0" eb="1">
      <t>ハイ</t>
    </rPh>
    <rPh sb="9" eb="11">
      <t>セイゾウ</t>
    </rPh>
    <rPh sb="14" eb="16">
      <t>ネンリョウ</t>
    </rPh>
    <rPh sb="16" eb="18">
      <t>タンカ</t>
    </rPh>
    <rPh sb="18" eb="20">
      <t>スイソ</t>
    </rPh>
    <phoneticPr fontId="3"/>
  </si>
  <si>
    <t>黒液</t>
    <rPh sb="0" eb="1">
      <t>クロ</t>
    </rPh>
    <rPh sb="1" eb="2">
      <t>エキ</t>
    </rPh>
    <phoneticPr fontId="3"/>
  </si>
  <si>
    <t>木材</t>
    <rPh sb="0" eb="2">
      <t>モクザイ</t>
    </rPh>
    <phoneticPr fontId="3"/>
  </si>
  <si>
    <t>木質廃材</t>
    <rPh sb="0" eb="2">
      <t>モクシツ</t>
    </rPh>
    <rPh sb="2" eb="4">
      <t>ハイザイ</t>
    </rPh>
    <phoneticPr fontId="3"/>
  </si>
  <si>
    <t>バイオエタノール</t>
    <phoneticPr fontId="3"/>
  </si>
  <si>
    <t>バイオディーゼル</t>
    <phoneticPr fontId="3"/>
  </si>
  <si>
    <t>その他バイオマス</t>
    <rPh sb="2" eb="3">
      <t>タ</t>
    </rPh>
    <phoneticPr fontId="3"/>
  </si>
  <si>
    <t>廃棄物ガス</t>
    <rPh sb="0" eb="3">
      <t>ハイキブツ</t>
    </rPh>
    <phoneticPr fontId="3"/>
  </si>
  <si>
    <t>混合廃材</t>
    <rPh sb="0" eb="2">
      <t>コンゴウ</t>
    </rPh>
    <rPh sb="2" eb="4">
      <t>ハイザイ</t>
    </rPh>
    <phoneticPr fontId="3"/>
  </si>
  <si>
    <t>水素</t>
    <rPh sb="0" eb="2">
      <t>スイソ</t>
    </rPh>
    <phoneticPr fontId="3"/>
  </si>
  <si>
    <t>アンモニア</t>
    <phoneticPr fontId="3"/>
  </si>
  <si>
    <t>産業以外の蒸気、温水、冷水</t>
    <rPh sb="0" eb="2">
      <t>サンギョウ</t>
    </rPh>
    <rPh sb="2" eb="4">
      <t>イガイ</t>
    </rPh>
    <rPh sb="5" eb="7">
      <t>ジョウキ</t>
    </rPh>
    <rPh sb="8" eb="10">
      <t>オンスイ</t>
    </rPh>
    <rPh sb="11" eb="13">
      <t>レイスイ</t>
    </rPh>
    <phoneticPr fontId="3"/>
  </si>
  <si>
    <t>廃棄物</t>
    <rPh sb="0" eb="3">
      <t>ハイキブツ</t>
    </rPh>
    <phoneticPr fontId="3"/>
  </si>
  <si>
    <t>廃棄物以外</t>
    <rPh sb="0" eb="3">
      <t>ハイキブツ</t>
    </rPh>
    <rPh sb="3" eb="5">
      <t>イガイ</t>
    </rPh>
    <phoneticPr fontId="3"/>
  </si>
  <si>
    <t>買電</t>
    <rPh sb="0" eb="1">
      <t>カ</t>
    </rPh>
    <phoneticPr fontId="3"/>
  </si>
  <si>
    <t>調整後電力排出係数は電気事業者によって異なります。</t>
    <rPh sb="0" eb="3">
      <t>チョウセイゴ</t>
    </rPh>
    <rPh sb="3" eb="5">
      <t>デンリョク</t>
    </rPh>
    <rPh sb="5" eb="7">
      <t>ハイシュツ</t>
    </rPh>
    <rPh sb="7" eb="9">
      <t>ケイスウ</t>
    </rPh>
    <rPh sb="10" eb="12">
      <t>デンキ</t>
    </rPh>
    <rPh sb="12" eb="15">
      <t>ジギョウシャ</t>
    </rPh>
    <rPh sb="19" eb="20">
      <t>コト</t>
    </rPh>
    <phoneticPr fontId="3"/>
  </si>
  <si>
    <t>注２）選択した電力排出係数について、正しいかどうか環境省ホームページを確認する。</t>
    <rPh sb="0" eb="1">
      <t>チュウ</t>
    </rPh>
    <rPh sb="3" eb="5">
      <t>センタク</t>
    </rPh>
    <rPh sb="7" eb="9">
      <t>デンリョク</t>
    </rPh>
    <rPh sb="9" eb="11">
      <t>ハイシュツ</t>
    </rPh>
    <rPh sb="11" eb="13">
      <t>ケイスウ</t>
    </rPh>
    <rPh sb="18" eb="19">
      <t>タダ</t>
    </rPh>
    <rPh sb="25" eb="28">
      <t>カンキョウショウ</t>
    </rPh>
    <rPh sb="35" eb="37">
      <t>カクニン</t>
    </rPh>
    <phoneticPr fontId="3"/>
  </si>
  <si>
    <r>
      <t>注３）液化石油ガス（LPG）1m</t>
    </r>
    <r>
      <rPr>
        <vertAlign val="superscript"/>
        <sz val="12"/>
        <rFont val="ＭＳ Ｐ明朝"/>
        <family val="1"/>
        <charset val="128"/>
      </rPr>
      <t>3</t>
    </r>
    <r>
      <rPr>
        <sz val="12"/>
        <rFont val="ＭＳ Ｐ明朝"/>
        <family val="1"/>
        <charset val="128"/>
      </rPr>
      <t>＝2.18 kg、液化天然ガス（LNG）1m</t>
    </r>
    <r>
      <rPr>
        <vertAlign val="superscript"/>
        <sz val="12"/>
        <rFont val="ＭＳ Ｐ明朝"/>
        <family val="1"/>
        <charset val="128"/>
      </rPr>
      <t>3</t>
    </r>
    <r>
      <rPr>
        <sz val="12"/>
        <rFont val="ＭＳ Ｐ明朝"/>
        <family val="1"/>
        <charset val="128"/>
      </rPr>
      <t>＝0.714 kgを用いて計算する。</t>
    </r>
    <rPh sb="0" eb="1">
      <t>チュウ</t>
    </rPh>
    <rPh sb="3" eb="5">
      <t>エキカ</t>
    </rPh>
    <rPh sb="5" eb="7">
      <t>セキユ</t>
    </rPh>
    <phoneticPr fontId="3"/>
  </si>
  <si>
    <t>注４）他人に電気、熱を供給・販売している場合にはマイナスの使用量や排出係数を入力し、温室効果ガス排出量を自社分から差し引く。</t>
    <phoneticPr fontId="3"/>
  </si>
  <si>
    <t>単位発熱量（MJ）
(A)</t>
    <rPh sb="0" eb="2">
      <t>タンイ</t>
    </rPh>
    <rPh sb="2" eb="5">
      <t>ハツネツリョウ</t>
    </rPh>
    <phoneticPr fontId="3"/>
  </si>
  <si>
    <t>排出係数×44/12
(B)</t>
    <rPh sb="0" eb="2">
      <t>ハイシュツ</t>
    </rPh>
    <rPh sb="2" eb="4">
      <t>ケイスウ</t>
    </rPh>
    <phoneticPr fontId="3"/>
  </si>
  <si>
    <t>二酸化炭素
換算係数
(A)×（B)</t>
    <rPh sb="0" eb="3">
      <t>ニサンカ</t>
    </rPh>
    <rPh sb="3" eb="5">
      <t>タンソ</t>
    </rPh>
    <rPh sb="6" eb="8">
      <t>カンサン</t>
    </rPh>
    <rPh sb="8" eb="10">
      <t>ケイスウ</t>
    </rPh>
    <phoneticPr fontId="3"/>
  </si>
  <si>
    <t>排出係数×44/13
(B)</t>
    <rPh sb="0" eb="2">
      <t>ハイシュツ</t>
    </rPh>
    <rPh sb="2" eb="4">
      <t>ケイスウ</t>
    </rPh>
    <phoneticPr fontId="3"/>
  </si>
  <si>
    <t>原油換算
係数</t>
    <phoneticPr fontId="3"/>
  </si>
  <si>
    <t>&lt;参考&gt;非化石エネルギー起源を含む</t>
    <phoneticPr fontId="3"/>
  </si>
  <si>
    <t>石油コークス</t>
    <phoneticPr fontId="3"/>
  </si>
  <si>
    <r>
      <t>m</t>
    </r>
    <r>
      <rPr>
        <vertAlign val="superscript"/>
        <sz val="12"/>
        <color indexed="8"/>
        <rFont val="ＭＳ Ｐ明朝"/>
        <family val="1"/>
        <charset val="128"/>
      </rPr>
      <t>3</t>
    </r>
    <phoneticPr fontId="3"/>
  </si>
  <si>
    <t>←←事業所番号は送付の封筒に記載しています（必ず記入願います）。不明な場合は、県温暖化対策にお問い合わせください。</t>
    <rPh sb="39" eb="40">
      <t>ケン</t>
    </rPh>
    <rPh sb="40" eb="43">
      <t>オンダンカ</t>
    </rPh>
    <rPh sb="43" eb="45">
      <t>タイサク</t>
    </rPh>
    <phoneticPr fontId="5"/>
  </si>
  <si>
    <t>__2022アーバンエナジー(株)　メニューI</t>
  </si>
  <si>
    <t>__2022アーバンエナジー(株)　メニューJ</t>
  </si>
  <si>
    <t>__2022アーバンエナジー(株)　メニューK</t>
  </si>
  <si>
    <t>__2022アーバンエナジー(株)　メニューL</t>
  </si>
  <si>
    <t>__2022アーバンエナジー(株)　メニューM(残差)</t>
  </si>
  <si>
    <t>__2022(株)エナリス・パワー・マーケティング　メニューK(残差)</t>
  </si>
  <si>
    <t>__2022(株)エネット　メニューH</t>
  </si>
  <si>
    <t>__2022(株)エネット　メニューI(残差)</t>
  </si>
  <si>
    <t>__2022エバーグリーン・マーケティング(株)　メニューB(残差)</t>
  </si>
  <si>
    <t>__2022関西電力(株)　メニューF</t>
  </si>
  <si>
    <t>関西電力(株)　メニューF</t>
  </si>
  <si>
    <t>__2022関西電力(株)　メニューG</t>
  </si>
  <si>
    <t>関西電力(株)　メニューG</t>
  </si>
  <si>
    <t>__2022関西電力(株)　メニューH</t>
  </si>
  <si>
    <t>関西電力(株)　メニューH</t>
  </si>
  <si>
    <t>__2022関西電力(株)　メニューI(残差)</t>
  </si>
  <si>
    <t>関西電力(株)　メニューI(残差)</t>
  </si>
  <si>
    <t>__2022九電みらいエナジー(株)　メニューB(残差)</t>
  </si>
  <si>
    <t>__2022シン・エナジー(株)　メニューB(残差)</t>
  </si>
  <si>
    <t>__2022新エネルギー開発(株)　メニューA</t>
  </si>
  <si>
    <t>__2022新エネルギー開発(株)　メニューB</t>
  </si>
  <si>
    <t>__2022新エネルギー開発(株)　(参考値)事業者全体</t>
  </si>
  <si>
    <t>__2022ゼロワットパワー(株)　(参考値)事業者全体</t>
  </si>
  <si>
    <t>ゼロワットパワー(株)　(参考値)事業者全体</t>
  </si>
  <si>
    <t>__2022デジタルグリッド(株)　メニューD</t>
  </si>
  <si>
    <t>__2022デジタルグリッド(株)　メニューE</t>
  </si>
  <si>
    <t>__2022デジタルグリッド(株)　メニューF(残差)</t>
  </si>
  <si>
    <t>__2022テプコカスタマーサービス(株)　メニューA</t>
  </si>
  <si>
    <t>__2022テプコカスタマーサービス(株)　(参考値)事業者全体</t>
  </si>
  <si>
    <t>テプコカスタマーサービス(株)　(参考値)事業者全体</t>
  </si>
  <si>
    <t>__2022東京電力エナジーパートナー(株)　メニューJ</t>
  </si>
  <si>
    <t>__2022東京電力エナジーパートナー(株)　メニューK</t>
  </si>
  <si>
    <t>__2022東京電力エナジーパートナー(株)　メニューL(残差)</t>
  </si>
  <si>
    <t>__2022日鉄エンジニアリング(株)　メニューE</t>
  </si>
  <si>
    <t>__2022日鉄エンジニアリング(株)　メニューF(残差)</t>
  </si>
  <si>
    <t>__2022パナソニックオペレーショナルエクセレンス(株)(旧：パナソニック(株))　メニューB</t>
  </si>
  <si>
    <t>__2022パナソニックオペレーショナルエクセレンス(株)(旧：パナソニック(株))　メニューC(残差)</t>
  </si>
  <si>
    <t>__2022丸紅新電力(株)　メニューE</t>
  </si>
  <si>
    <t>__2022丸紅新電力(株)　メニューF</t>
  </si>
  <si>
    <t>__2022丸紅新電力(株)　メニューG</t>
  </si>
  <si>
    <t>__2022丸紅新電力(株)　メニューH</t>
  </si>
  <si>
    <t>__2022丸紅新電力(株)　メニューI(残差)</t>
  </si>
  <si>
    <t>__2022ミツウロコグリーンエネルギー(株)　メニューJ</t>
  </si>
  <si>
    <t>__2022ミツウロコグリーンエネルギー(株)　メニューK(残差)</t>
  </si>
  <si>
    <t>__2022(株)リミックスポイント　メニューB</t>
  </si>
  <si>
    <t>__2022(株)リミックスポイント　メニューC</t>
  </si>
  <si>
    <t>__2022(株)リミックスポイント　メニューD(残差)</t>
  </si>
  <si>
    <t>__2022(株)Ｆ－Ｐｏｗｅｒ　(残差)</t>
  </si>
  <si>
    <t>(株)Ｆ－Ｐｏｗｅｒ　(残差)</t>
  </si>
  <si>
    <t>__2022(株)Ｌｏｏｏｐ　メニューE(残差)</t>
  </si>
  <si>
    <t>__2022ＲＥ１００電力(株)　メニューB</t>
  </si>
  <si>
    <t>__2022ＲＥ１００電力(株)　メニューC(残差)</t>
  </si>
  <si>
    <t>__2022(株)ＵＰＤＡＴＥＲ　メニューB(残差)</t>
  </si>
  <si>
    <t>__2022関西電力送配電(株)　</t>
  </si>
  <si>
    <t>__2023代替値　</t>
    <phoneticPr fontId="3"/>
  </si>
  <si>
    <t>__2020(株)Ｌｏｏｏｐ　メニューA</t>
    <phoneticPr fontId="3"/>
  </si>
  <si>
    <t>__2023</t>
    <phoneticPr fontId="3"/>
  </si>
  <si>
    <t>__2022</t>
    <phoneticPr fontId="3"/>
  </si>
  <si>
    <t>アーバンエナジー　メニューA</t>
  </si>
  <si>
    <t>アーバンエナジー　メニューB</t>
  </si>
  <si>
    <t>アーバンエナジー　メニューC</t>
  </si>
  <si>
    <t>アーバンエナジー　メニューD</t>
  </si>
  <si>
    <t>アーバンエナジー　メニューE</t>
  </si>
  <si>
    <t>アーバンエナジー　メニューF</t>
  </si>
  <si>
    <t>アーバンエナジー　メニューG(残差)</t>
  </si>
  <si>
    <t>出光グリーンパワー　メニューA</t>
  </si>
  <si>
    <t>出光グリーンパワー　メニューB</t>
  </si>
  <si>
    <t>出光グリーンパワー　メニューC</t>
  </si>
  <si>
    <t>出光グリーンパワー　メニューD(残差)</t>
  </si>
  <si>
    <t>出光興産　メニューA</t>
  </si>
  <si>
    <t>出光興産　メニューB</t>
  </si>
  <si>
    <t>出光興産　メニューC</t>
  </si>
  <si>
    <t>出光興産　メニューD(残差)</t>
  </si>
  <si>
    <t>エナリス・パワー・マーケティング　メニューA</t>
  </si>
  <si>
    <t>エナリス・パワー・マーケティング　メニューB</t>
  </si>
  <si>
    <t>エナリス・パワー・マーケティング　メニューC</t>
  </si>
  <si>
    <t>エナリス・パワー・マーケティング　メニューD</t>
  </si>
  <si>
    <t>エナリス・パワー・マーケティング　メニューE</t>
  </si>
  <si>
    <t>エナリス・パワー・マーケティング　メニューF</t>
  </si>
  <si>
    <t>エナリス・パワー・マーケティング　メニューG</t>
  </si>
  <si>
    <t>エナリス・パワー・マーケティング　メニューH</t>
  </si>
  <si>
    <t>エナリス・パワー・マーケティング　メニューI</t>
  </si>
  <si>
    <t>エナリス・パワー・マーケティング　メニューJ</t>
  </si>
  <si>
    <t>エナリス・パワー・マーケティング　メニューK(残差)</t>
  </si>
  <si>
    <t>エネサーブ　メニューA</t>
  </si>
  <si>
    <t>エネサーブ　メニューB(残差)</t>
  </si>
  <si>
    <t>エネット　メニューA</t>
  </si>
  <si>
    <t>エネット　メニューB</t>
  </si>
  <si>
    <t>エネット　メニューC</t>
  </si>
  <si>
    <t>エネット　メニューD</t>
  </si>
  <si>
    <t>エネット　メニューE</t>
  </si>
  <si>
    <t>エネット　メニューF(残差)</t>
  </si>
  <si>
    <t>エネワンでんき(旧:坊っちゃん電力、格安電力)　メニューA</t>
  </si>
  <si>
    <t>エネワンでんき(旧:坊っちゃん電力、格安電力)　メニューB(残差)</t>
  </si>
  <si>
    <t>エバーグリーン・マーケティング　メニューA</t>
  </si>
  <si>
    <t>エバーグリーン・マーケティング　メニューB(残差)</t>
  </si>
  <si>
    <t>大阪瓦斯　メニューA</t>
  </si>
  <si>
    <t>大阪瓦斯　メニューB</t>
  </si>
  <si>
    <t>大阪瓦斯　メニューC</t>
  </si>
  <si>
    <t>大阪瓦斯　メニューD(残差)</t>
  </si>
  <si>
    <t>オリックス　メニューA</t>
  </si>
  <si>
    <t>オリックス　メニューB</t>
  </si>
  <si>
    <t>オリックス　メニューC</t>
  </si>
  <si>
    <t>オリックス　メニューD</t>
  </si>
  <si>
    <t>オリックス　メニューE</t>
  </si>
  <si>
    <t>オリックス　メニューF</t>
  </si>
  <si>
    <t>オリックス　メニューG</t>
  </si>
  <si>
    <t>オリックス　メニューH(残差)</t>
  </si>
  <si>
    <t>カワサキグリーンエナジー　メニューA</t>
  </si>
  <si>
    <t>カワサキグリーンエナジー　メニューB</t>
  </si>
  <si>
    <t>カワサキグリーンエナジー　メニューC</t>
  </si>
  <si>
    <t>カワサキグリーンエナジー　メニューD(残差)</t>
  </si>
  <si>
    <t>関西電力 　メニューA</t>
  </si>
  <si>
    <t>関西電力 　メニューB</t>
  </si>
  <si>
    <t>関西電力 　メニューC</t>
  </si>
  <si>
    <t>関西電力 　メニューD</t>
  </si>
  <si>
    <t>関西電力 　メニューE</t>
  </si>
  <si>
    <t>関西電力 　メニューF</t>
  </si>
  <si>
    <t>関西電力 　メニューG</t>
  </si>
  <si>
    <t>関西電力 　メニューH</t>
  </si>
  <si>
    <t>関西電力 　メニューI</t>
  </si>
  <si>
    <t>関西電力 　メニューJ(残差)</t>
  </si>
  <si>
    <t>九電みらいエナジー　メニューA</t>
  </si>
  <si>
    <t>九電みらいエナジー　メニューB(残差)</t>
  </si>
  <si>
    <t>グローバルエンジニアリング　メニューA</t>
  </si>
  <si>
    <t>グローバルエンジニアリング　メニューB</t>
  </si>
  <si>
    <t>グローバルエンジニアリング　メニューC(残差)</t>
  </si>
  <si>
    <t>サミットエナジー　メニューA</t>
  </si>
  <si>
    <t>サミットエナジー　メニューB(残差)</t>
  </si>
  <si>
    <t>シン・エナジー　メニューA</t>
  </si>
  <si>
    <t>シン・エナジー　メニューB</t>
  </si>
  <si>
    <t>シン・エナジー　メニューC</t>
  </si>
  <si>
    <t>シン・エナジー　メニューD(残差)</t>
  </si>
  <si>
    <t>新エネルギー開発　メニューA</t>
  </si>
  <si>
    <t>新エネルギー開発　メニューB</t>
  </si>
  <si>
    <t>ゼロワットパワー　メニューA</t>
  </si>
  <si>
    <t>ゼロワットパワー　メニューB</t>
  </si>
  <si>
    <t>ゼロワットパワー　メニューC</t>
  </si>
  <si>
    <t>ゼロワットパワー　メニューD</t>
  </si>
  <si>
    <t>ゼロワットパワー　メニューE</t>
  </si>
  <si>
    <t>ゼロワットパワー　メニューF</t>
  </si>
  <si>
    <t>ゼロワットパワー　メニューG</t>
  </si>
  <si>
    <t>ゼロワットパワー　メニューH</t>
  </si>
  <si>
    <t>ゼロワットパワー　メニューI(残差)</t>
  </si>
  <si>
    <t>中部電力ミライズ　メニューA</t>
  </si>
  <si>
    <t>中部電力ミライズ　メニューB(残差)</t>
  </si>
  <si>
    <t>デジタルグリッド　メニューA</t>
  </si>
  <si>
    <t>デジタルグリッド　メニューB</t>
  </si>
  <si>
    <t>デジタルグリッド　メニューC</t>
  </si>
  <si>
    <t>デジタルグリッド　メニューD</t>
  </si>
  <si>
    <t>デジタルグリッド　メニューE</t>
  </si>
  <si>
    <t>デジタルグリッド　メニューF</t>
  </si>
  <si>
    <t>デジタルグリッド　メニューG</t>
  </si>
  <si>
    <t>デジタルグリッド　メニューH(残差)</t>
  </si>
  <si>
    <t>テプコカスタマーサービス</t>
  </si>
  <si>
    <t>電源開発　メニューA</t>
  </si>
  <si>
    <t>東京電力エナジーパートナー　メニューA</t>
  </si>
  <si>
    <t>東京電力エナジーパートナー　メニューB</t>
  </si>
  <si>
    <t>東京電力エナジーパートナー　メニューC</t>
  </si>
  <si>
    <t>東京電力エナジーパートナー　メニューD</t>
  </si>
  <si>
    <t>東京電力エナジーパートナー　メニューE</t>
  </si>
  <si>
    <t>東京電力エナジーパートナー　メニューF</t>
  </si>
  <si>
    <t>東京電力エナジーパートナー　メニューG</t>
  </si>
  <si>
    <t>東京電力エナジーパートナー　メニューH</t>
  </si>
  <si>
    <t>東京電力エナジーパートナー　メニューI</t>
  </si>
  <si>
    <t>東京電力エナジーパートナー　メニューJ</t>
  </si>
  <si>
    <t>東京電力エナジーパートナー　メニューK</t>
  </si>
  <si>
    <t>東京電力エナジーパートナー　メニューL</t>
  </si>
  <si>
    <t>東京電力エナジーパートナー　メニューM</t>
  </si>
  <si>
    <t>東京電力エナジーパートナー　メニューN(残差)</t>
  </si>
  <si>
    <t>日鉄エンジニアリング　メニューA</t>
  </si>
  <si>
    <t>日鉄エンジニアリング　メニューB</t>
  </si>
  <si>
    <t>日鉄エンジニアリング　メニューC</t>
  </si>
  <si>
    <t>日鉄エンジニアリング　メニューD</t>
  </si>
  <si>
    <t>日鉄エンジニアリング　メニューE(残差)</t>
  </si>
  <si>
    <t>パナソニックオペレーショナルエクセレンス　メニューA</t>
  </si>
  <si>
    <t>パナソニックオペレーショナルエクセレンス　メニューB</t>
  </si>
  <si>
    <t>パナソニックオペレーショナルエクセレンス　メニューC(残差)</t>
  </si>
  <si>
    <t>丸紅新電力　メニューA</t>
  </si>
  <si>
    <t>丸紅新電力　メニューB</t>
  </si>
  <si>
    <t>丸紅新電力　メニューC</t>
  </si>
  <si>
    <t>丸紅新電力　メニューD</t>
  </si>
  <si>
    <t>丸紅新電力　メニューE</t>
  </si>
  <si>
    <t>丸紅新電力　メニューF</t>
  </si>
  <si>
    <t>丸紅新電力　メニューG</t>
  </si>
  <si>
    <t>丸紅新電力　メニューH</t>
  </si>
  <si>
    <t>丸紅新電力　メニューI</t>
  </si>
  <si>
    <t>丸紅新電力　メニューJ</t>
  </si>
  <si>
    <t>丸紅新電力　メニューK(残差)</t>
  </si>
  <si>
    <t>ミツウロコグリーンエネルギー　メニューA</t>
  </si>
  <si>
    <t>ミツウロコグリーンエネルギー　メニューB</t>
  </si>
  <si>
    <t>ミツウロコグリーンエネルギー　メニューC</t>
  </si>
  <si>
    <t>ミツウロコグリーンエネルギー　メニューD</t>
  </si>
  <si>
    <t>ミツウロコグリーンエネルギー　メニューE</t>
  </si>
  <si>
    <t>ミツウロコグリーンエネルギー　メニューF</t>
  </si>
  <si>
    <t>ミツウロコグリーンエネルギー　メニューG</t>
  </si>
  <si>
    <t>ミツウロコグリーンエネルギー　メニューH</t>
  </si>
  <si>
    <t>ミツウロコグリーンエネルギー　メニューI</t>
  </si>
  <si>
    <t>ミツウロコグリーンエネルギー　メニューJ</t>
  </si>
  <si>
    <t>ミツウロコグリーンエネルギー　メニューK(残差)</t>
  </si>
  <si>
    <t>リケン工業</t>
  </si>
  <si>
    <t>リミックスポイント　メニューA</t>
  </si>
  <si>
    <t>リミックスポイント　メニューB</t>
  </si>
  <si>
    <t>リミックスポイント　メニューC</t>
  </si>
  <si>
    <t>リミックスポイント　メニューD(残差)</t>
  </si>
  <si>
    <t>しろくま電力(旧:afterFIT)　メニューA</t>
  </si>
  <si>
    <t>しろくま電力(旧:afterFIT)　メニューB</t>
  </si>
  <si>
    <t>HTBエナジー　メニューB(残差)</t>
  </si>
  <si>
    <t>Looop　メニューA</t>
  </si>
  <si>
    <t>Looop　メニューB</t>
  </si>
  <si>
    <t>Looop　メニューC</t>
  </si>
  <si>
    <t>Looop　メニューD</t>
  </si>
  <si>
    <t>Looop　メニューE(残差)</t>
  </si>
  <si>
    <t>RE１００電力　メニューA</t>
  </si>
  <si>
    <t>RE１００電力　メニューB</t>
  </si>
  <si>
    <t>RE１００電力　メニューC</t>
  </si>
  <si>
    <t>RE１００電力　メニューD(残差)</t>
  </si>
  <si>
    <t>UPDATER　メニューA</t>
  </si>
  <si>
    <t>UPDATER　メニューB(残差)</t>
  </si>
  <si>
    <t>関西電力送配電</t>
    <rPh sb="0" eb="4">
      <t>カンサイデンリョク</t>
    </rPh>
    <rPh sb="4" eb="7">
      <t>ソウハイデン</t>
    </rPh>
    <phoneticPr fontId="1"/>
  </si>
  <si>
    <t>代替値</t>
  </si>
  <si>
    <t>0.422</t>
  </si>
  <si>
    <t>__2024</t>
  </si>
  <si>
    <t>__2024アーバンエナジー　メニューA</t>
  </si>
  <si>
    <t>__2024アーバンエナジー　メニューC</t>
  </si>
  <si>
    <t>__2024アーバンエナジー　メニューD</t>
  </si>
  <si>
    <t>__2024アーバンエナジー　メニューE</t>
  </si>
  <si>
    <t>__2024アーバンエナジー　メニューF</t>
  </si>
  <si>
    <t>__2024アーバンエナジー　メニューG(残差)</t>
  </si>
  <si>
    <t>__2024出光グリーンパワー　メニューA</t>
  </si>
  <si>
    <t>__2024出光グリーンパワー　メニューB</t>
  </si>
  <si>
    <t>__2024出光グリーンパワー　メニューC</t>
  </si>
  <si>
    <t>__2024出光グリーンパワー　メニューD(残差)</t>
  </si>
  <si>
    <t>__2024出光興産　メニューB</t>
  </si>
  <si>
    <t>__2024出光興産　メニューC</t>
  </si>
  <si>
    <t>__2024エナリス・パワー・マーケティング　メニューA</t>
  </si>
  <si>
    <t>__2024エナリス・パワー・マーケティング　メニューB</t>
  </si>
  <si>
    <t>__2024エナリス・パワー・マーケティング　メニューC</t>
  </si>
  <si>
    <t>__2024エナリス・パワー・マーケティング　メニューD</t>
  </si>
  <si>
    <t>__2024エナリス・パワー・マーケティング　メニューE</t>
  </si>
  <si>
    <t>__2024エナリス・パワー・マーケティング　メニューF</t>
  </si>
  <si>
    <t>__2024エナリス・パワー・マーケティング　メニューG</t>
  </si>
  <si>
    <t>__2024エナリス・パワー・マーケティング　メニューH</t>
  </si>
  <si>
    <t>__2024エナリス・パワー・マーケティング　メニューI</t>
  </si>
  <si>
    <t>__2024エナリス・パワー・マーケティング　メニューJ</t>
  </si>
  <si>
    <t>__2024エナリス・パワー・マーケティング　メニューK(残差)</t>
  </si>
  <si>
    <t>__2024エネサーブ　メニューA</t>
  </si>
  <si>
    <t>__2024エネサーブ　メニューB(残差)</t>
  </si>
  <si>
    <t>__2024エネット　メニューA</t>
  </si>
  <si>
    <t>__2024エネット　メニューB</t>
  </si>
  <si>
    <t>__2024エネット　メニューC</t>
  </si>
  <si>
    <t>__2024エネット　メニューD</t>
  </si>
  <si>
    <t>__2024エネット　メニューE</t>
  </si>
  <si>
    <t>__2024エネワンでんき(旧:坊っちゃん電力、格安電力)　メニューA</t>
  </si>
  <si>
    <t>__2024エネワンでんき(旧:坊っちゃん電力、格安電力)　メニューB(残差)</t>
  </si>
  <si>
    <t>__2024エバーグリーン・マーケティング　メニューA</t>
  </si>
  <si>
    <t>__2024エバーグリーン・マーケティング　メニューB(残差)</t>
  </si>
  <si>
    <t>__2024大阪瓦斯　メニューA</t>
  </si>
  <si>
    <t>__2024大阪瓦斯　メニューB</t>
  </si>
  <si>
    <t>__2024大阪瓦斯　メニューC</t>
  </si>
  <si>
    <t>__2024大阪瓦斯　メニューD(残差)</t>
  </si>
  <si>
    <t>__2024オリックス　メニューA</t>
  </si>
  <si>
    <t>__2024オリックス　メニューB</t>
  </si>
  <si>
    <t>__2024オリックス　メニューC</t>
  </si>
  <si>
    <t>__2024オリックス　メニューD</t>
  </si>
  <si>
    <t>__2024オリックス　メニューE</t>
  </si>
  <si>
    <t>__2024オリックス　メニューF</t>
  </si>
  <si>
    <t>__2024オリックス　メニューG</t>
  </si>
  <si>
    <t>__2024オリックス　メニューH(残差)</t>
  </si>
  <si>
    <t>__2024カワサキグリーンエナジー　メニューA</t>
  </si>
  <si>
    <t>__2024カワサキグリーンエナジー　メニューB</t>
  </si>
  <si>
    <t>__2024カワサキグリーンエナジー　メニューC</t>
  </si>
  <si>
    <t>__2024カワサキグリーンエナジー　メニューD(残差)</t>
  </si>
  <si>
    <t>__2024関西電力 　メニューA</t>
  </si>
  <si>
    <t>__2024関西電力 　メニューB</t>
  </si>
  <si>
    <t>__2024関西電力 　メニューC</t>
  </si>
  <si>
    <t>__2024関西電力 　メニューD</t>
  </si>
  <si>
    <t>__2024関西電力 　メニューE</t>
  </si>
  <si>
    <t>__2024関西電力 　メニューF</t>
  </si>
  <si>
    <t>__2024関西電力 　メニューG</t>
  </si>
  <si>
    <t>__2024関西電力 　メニューH</t>
  </si>
  <si>
    <t>__2024関西電力 　メニューI</t>
  </si>
  <si>
    <t>__2024関西電力 　メニューJ(残差)</t>
  </si>
  <si>
    <t>__2024九電みらいエナジー　メニューA</t>
  </si>
  <si>
    <t>__2024九電みらいエナジー　メニューB(残差)</t>
  </si>
  <si>
    <t>__2024グローバルエンジニアリング　メニューA</t>
  </si>
  <si>
    <t>__2024グローバルエンジニアリング　メニューB</t>
  </si>
  <si>
    <t>__2024グローバルエンジニアリング　メニューC(残差)</t>
  </si>
  <si>
    <t>__2024サミットエナジー　メニューA</t>
  </si>
  <si>
    <t>__2024サミットエナジー　メニューB(残差)</t>
  </si>
  <si>
    <t>__2024シン・エナジー　メニューA</t>
  </si>
  <si>
    <t>__2024シン・エナジー　メニューB</t>
  </si>
  <si>
    <t>__2024シン・エナジー　メニューC</t>
  </si>
  <si>
    <t>__2024シン・エナジー　メニューD(残差)</t>
  </si>
  <si>
    <t>__2024新エネルギー開発　メニューA</t>
  </si>
  <si>
    <t>__2024ゼロワットパワー　メニューA</t>
  </si>
  <si>
    <t>__2024ゼロワットパワー　メニューB</t>
  </si>
  <si>
    <t>__2024ゼロワットパワー　メニューC</t>
  </si>
  <si>
    <t>__2024ゼロワットパワー　メニューD</t>
  </si>
  <si>
    <t>__2024ゼロワットパワー　メニューE</t>
  </si>
  <si>
    <t>__2024ゼロワットパワー　メニューF</t>
  </si>
  <si>
    <t>__2024ゼロワットパワー　メニューG</t>
  </si>
  <si>
    <t>__2024ゼロワットパワー　メニューH</t>
  </si>
  <si>
    <t>__2024中部電力ミライズ　メニューA</t>
  </si>
  <si>
    <t>__2024中部電力ミライズ　メニューB(残差)</t>
  </si>
  <si>
    <t>__2024デジタルグリッド　メニューA</t>
  </si>
  <si>
    <t>__2024デジタルグリッド　メニューB</t>
  </si>
  <si>
    <t>__2024デジタルグリッド　メニューC</t>
  </si>
  <si>
    <t>__2024デジタルグリッド　メニューD</t>
  </si>
  <si>
    <t>__2024デジタルグリッド　メニューE</t>
  </si>
  <si>
    <t>__2024デジタルグリッド　メニューF</t>
  </si>
  <si>
    <t>__2024デジタルグリッド　メニューG</t>
  </si>
  <si>
    <t>__2024デジタルグリッド　メニューH(残差)</t>
  </si>
  <si>
    <t>__2024テプコカスタマーサービス　</t>
  </si>
  <si>
    <t>__2024電源開発　メニューA</t>
  </si>
  <si>
    <t>__2024東京電力エナジーパートナー　メニューA</t>
  </si>
  <si>
    <t>__2024東京電力エナジーパートナー　メニューB</t>
  </si>
  <si>
    <t>__2024東京電力エナジーパートナー　メニューC</t>
  </si>
  <si>
    <t>__2024東京電力エナジーパートナー　メニューD</t>
  </si>
  <si>
    <t>__2024東京電力エナジーパートナー　メニューE</t>
  </si>
  <si>
    <t>__2024東京電力エナジーパートナー　メニューF</t>
  </si>
  <si>
    <t>__2024東京電力エナジーパートナー　メニューG</t>
  </si>
  <si>
    <t>__2024東京電力エナジーパートナー　メニューH</t>
  </si>
  <si>
    <t>__2024東京電力エナジーパートナー　メニューI</t>
  </si>
  <si>
    <t>__2024東京電力エナジーパートナー　メニューJ</t>
  </si>
  <si>
    <t>__2024東京電力エナジーパートナー　メニューK</t>
  </si>
  <si>
    <t>__2024東京電力エナジーパートナー　メニューL</t>
  </si>
  <si>
    <t>__2024東京電力エナジーパートナー　メニューM</t>
  </si>
  <si>
    <t>__2024東京電力エナジーパートナー　メニューN(残差)</t>
  </si>
  <si>
    <t>__2024日鉄エンジニアリング　メニューA</t>
  </si>
  <si>
    <t>__2024日鉄エンジニアリング　メニューB</t>
  </si>
  <si>
    <t>__2024日鉄エンジニアリング　メニューC</t>
  </si>
  <si>
    <t>__2024日鉄エンジニアリング　メニューD</t>
  </si>
  <si>
    <t>__2024パナソニックオペレーショナルエクセレンス　メニューB</t>
  </si>
  <si>
    <t>__2024丸紅新電力　メニューA</t>
  </si>
  <si>
    <t>__2024丸紅新電力　メニューB</t>
  </si>
  <si>
    <t>__2024丸紅新電力　メニューC</t>
  </si>
  <si>
    <t>__2024丸紅新電力　メニューD</t>
  </si>
  <si>
    <t>__2024丸紅新電力　メニューE</t>
  </si>
  <si>
    <t>__2024丸紅新電力　メニューF</t>
  </si>
  <si>
    <t>__2024丸紅新電力　メニューG</t>
  </si>
  <si>
    <t>__2024丸紅新電力　メニューH</t>
  </si>
  <si>
    <t>__2024丸紅新電力　メニューI</t>
  </si>
  <si>
    <t>__2024丸紅新電力　メニューJ</t>
  </si>
  <si>
    <t>__2024丸紅新電力　メニューK(残差)</t>
  </si>
  <si>
    <t>__2024ミツウロコグリーンエネルギー　メニューA</t>
  </si>
  <si>
    <t>__2024ミツウロコグリーンエネルギー　メニューB</t>
  </si>
  <si>
    <t>__2024ミツウロコグリーンエネルギー　メニューC</t>
  </si>
  <si>
    <t>__2024ミツウロコグリーンエネルギー　メニューD</t>
  </si>
  <si>
    <t>__2024ミツウロコグリーンエネルギー　メニューE</t>
  </si>
  <si>
    <t>__2024ミツウロコグリーンエネルギー　メニューF</t>
  </si>
  <si>
    <t>__2024ミツウロコグリーンエネルギー　メニューG</t>
  </si>
  <si>
    <t>__2024ミツウロコグリーンエネルギー　メニューH</t>
  </si>
  <si>
    <t>__2024ミツウロコグリーンエネルギー　メニューI</t>
  </si>
  <si>
    <t>__2024ミツウロコグリーンエネルギー　メニューJ</t>
  </si>
  <si>
    <t>__2024ミツウロコグリーンエネルギー　メニューK(残差)</t>
  </si>
  <si>
    <t>__2024リミックスポイント　メニューA</t>
  </si>
  <si>
    <t>__2024リミックスポイント　メニューB</t>
  </si>
  <si>
    <t>__2024リミックスポイント　メニューC</t>
  </si>
  <si>
    <t>__2024リミックスポイント　メニューD(残差)</t>
  </si>
  <si>
    <t>__2024しろくま電力(旧:afterFIT)　メニューA</t>
  </si>
  <si>
    <t>__2024HTBエナジー　メニューA</t>
  </si>
  <si>
    <t>__2024HTBエナジー　メニューB(残差)</t>
  </si>
  <si>
    <t>__2024Looop　メニューA</t>
  </si>
  <si>
    <t>__2024Looop　メニューB</t>
  </si>
  <si>
    <t>__2024Looop　メニューC</t>
  </si>
  <si>
    <t>__2024Looop　メニューD</t>
  </si>
  <si>
    <t>__2024Looop　メニューE(残差)</t>
  </si>
  <si>
    <t>__2024RE１００電力　メニューA</t>
  </si>
  <si>
    <t>__2024RE１００電力　メニューB</t>
  </si>
  <si>
    <t>__2024RE１００電力　メニューC</t>
  </si>
  <si>
    <t>__2024RE１００電力　メニューD(残差)</t>
  </si>
  <si>
    <t>__2024UPDATER　メニューA</t>
  </si>
  <si>
    <t>__2024UPDATER　メニューB(残差)</t>
  </si>
  <si>
    <t>__2024関西電力送配電</t>
    <rPh sb="6" eb="10">
      <t>カンサイデンリョク</t>
    </rPh>
    <rPh sb="10" eb="13">
      <t>ソウハイデン</t>
    </rPh>
    <phoneticPr fontId="1"/>
  </si>
  <si>
    <t>___2024代替値　</t>
  </si>
  <si>
    <t>__2024アーバンエナジー　メニューB</t>
    <phoneticPr fontId="3"/>
  </si>
  <si>
    <r>
      <t xml:space="preserve">他人から供給される
</t>
    </r>
    <r>
      <rPr>
        <b/>
        <sz val="12"/>
        <rFont val="ＭＳ Ｐ明朝"/>
        <family val="1"/>
        <charset val="128"/>
      </rPr>
      <t>電気の使用</t>
    </r>
    <rPh sb="0" eb="2">
      <t>タニン</t>
    </rPh>
    <rPh sb="4" eb="6">
      <t>キョウキュウ</t>
    </rPh>
    <rPh sb="10" eb="12">
      <t>デンキ</t>
    </rPh>
    <rPh sb="13" eb="15">
      <t>シヨウ</t>
    </rPh>
    <phoneticPr fontId="5"/>
  </si>
  <si>
    <t>__2024リケン工業　</t>
    <phoneticPr fontId="3"/>
  </si>
  <si>
    <t>__2024ファラデー</t>
    <phoneticPr fontId="3"/>
  </si>
  <si>
    <t>ファラデー</t>
    <phoneticPr fontId="3"/>
  </si>
  <si>
    <t>__2024新エネルギー開発　メニューB</t>
    <phoneticPr fontId="3"/>
  </si>
  <si>
    <t>__2024日鉄エンジニアリング　メニューE(残差)</t>
    <phoneticPr fontId="3"/>
  </si>
  <si>
    <t>__2024しろくま電力(旧:afterFIT)　メニューB</t>
    <phoneticPr fontId="3"/>
  </si>
  <si>
    <t>__2024ゼロワットパワー　メニューI(残差)</t>
    <phoneticPr fontId="3"/>
  </si>
  <si>
    <t>__2024パナソニックオペレーショナルエクセレンス　メニューC(残差)</t>
    <phoneticPr fontId="3"/>
  </si>
  <si>
    <t>__2024パナソニックオペレーショナルエクセレンス　メニューA</t>
    <phoneticPr fontId="3"/>
  </si>
  <si>
    <t>ハルエネ　メニューB（残差）</t>
    <phoneticPr fontId="3"/>
  </si>
  <si>
    <t>__2024ハルエネ　メニューA</t>
    <phoneticPr fontId="3"/>
  </si>
  <si>
    <t>__2024ハルエネ　メニューB（残差）</t>
    <rPh sb="17" eb="19">
      <t>ザンサ</t>
    </rPh>
    <phoneticPr fontId="3"/>
  </si>
  <si>
    <t>ハルエネ　メニューA</t>
    <phoneticPr fontId="3"/>
  </si>
  <si>
    <t>__2024ENEOS　メニューA</t>
    <phoneticPr fontId="3"/>
  </si>
  <si>
    <t>__2024ENEOS　メニューB</t>
    <phoneticPr fontId="3"/>
  </si>
  <si>
    <t>__2024ENEOS　メニューC</t>
    <phoneticPr fontId="3"/>
  </si>
  <si>
    <t>__2024ENEOS　メニューD</t>
    <phoneticPr fontId="3"/>
  </si>
  <si>
    <t>__2024ENEOS　メニューE（残差）</t>
    <rPh sb="18" eb="20">
      <t>ザンサ</t>
    </rPh>
    <phoneticPr fontId="3"/>
  </si>
  <si>
    <t>ENEOS　メニューA</t>
    <phoneticPr fontId="3"/>
  </si>
  <si>
    <t>ENEOS　メニューB</t>
    <phoneticPr fontId="3"/>
  </si>
  <si>
    <t>ENEOS　メニューC</t>
    <phoneticPr fontId="3"/>
  </si>
  <si>
    <t>ENEOS　メニューD</t>
    <phoneticPr fontId="3"/>
  </si>
  <si>
    <t>ENEOS　メニューE（残差）</t>
    <phoneticPr fontId="3"/>
  </si>
  <si>
    <t>__2024リコージャパン　メニューA</t>
    <phoneticPr fontId="3"/>
  </si>
  <si>
    <t>__2024リコージャパン　メニューB</t>
    <phoneticPr fontId="3"/>
  </si>
  <si>
    <t>__2024リコージャパン　メニューC</t>
    <phoneticPr fontId="3"/>
  </si>
  <si>
    <t>__2024リコージャパン　メニューD</t>
    <phoneticPr fontId="3"/>
  </si>
  <si>
    <t>__2024リコージャパン　メニューE</t>
    <phoneticPr fontId="3"/>
  </si>
  <si>
    <t>__2024リコージャパン　メニューF(残差)</t>
    <rPh sb="20" eb="22">
      <t>ザンサ</t>
    </rPh>
    <phoneticPr fontId="3"/>
  </si>
  <si>
    <t>リコージャパン　メニューA</t>
    <phoneticPr fontId="3"/>
  </si>
  <si>
    <t>リコージャパン　メニューB</t>
    <phoneticPr fontId="3"/>
  </si>
  <si>
    <t>リコージャパン　メニューC</t>
    <phoneticPr fontId="3"/>
  </si>
  <si>
    <t>リコージャパン　メニューD</t>
    <phoneticPr fontId="3"/>
  </si>
  <si>
    <t>リコージャパン　メニューE</t>
    <phoneticPr fontId="3"/>
  </si>
  <si>
    <t>リコージャパン　メニューF(残差)</t>
    <phoneticPr fontId="3"/>
  </si>
  <si>
    <t>__2024日本エネルギー総合システム　メニューA</t>
    <phoneticPr fontId="3"/>
  </si>
  <si>
    <t>__2024日本エネルギー総合システム　メニューB</t>
    <phoneticPr fontId="3"/>
  </si>
  <si>
    <t>__2024日本エネルギー総合システム　メニューC</t>
    <phoneticPr fontId="3"/>
  </si>
  <si>
    <t>__2024日本エネルギー総合システム　メニューD</t>
    <phoneticPr fontId="3"/>
  </si>
  <si>
    <t>__2024日本エネルギー総合システム　メニューE</t>
    <phoneticPr fontId="3"/>
  </si>
  <si>
    <t>__2024日本エネルギー総合システム　メニューF(残差)</t>
    <phoneticPr fontId="3"/>
  </si>
  <si>
    <t>日本エネルギー総合システム　メニューA</t>
    <phoneticPr fontId="3"/>
  </si>
  <si>
    <t>日本エネルギー総合システム　メニューB</t>
    <phoneticPr fontId="3"/>
  </si>
  <si>
    <t>日本エネルギー総合システム　メニューC</t>
    <phoneticPr fontId="3"/>
  </si>
  <si>
    <t>日本エネルギー総合システム　メニューD</t>
    <phoneticPr fontId="3"/>
  </si>
  <si>
    <t>日本エネルギー総合システム　メニューE</t>
    <phoneticPr fontId="3"/>
  </si>
  <si>
    <t>日本エネルギー総合システム　メニューF(残差)</t>
    <phoneticPr fontId="3"/>
  </si>
  <si>
    <t>__2024大和ハウス工業　メニューA</t>
    <phoneticPr fontId="3"/>
  </si>
  <si>
    <t>__2024大和ハウス工業　メニューB</t>
    <phoneticPr fontId="3"/>
  </si>
  <si>
    <t>__2024大和ハウス工業　メニューC</t>
    <phoneticPr fontId="3"/>
  </si>
  <si>
    <t>__2024大和ハウス工業　メニューD</t>
    <phoneticPr fontId="3"/>
  </si>
  <si>
    <t>__2024大和ハウス工業　メニューE</t>
    <phoneticPr fontId="3"/>
  </si>
  <si>
    <t>__2024大和ハウス工業　メニューF(残差)</t>
    <phoneticPr fontId="3"/>
  </si>
  <si>
    <t>大和ハウス工業　メニューA</t>
    <phoneticPr fontId="3"/>
  </si>
  <si>
    <t>大和ハウス工業　メニューB</t>
    <phoneticPr fontId="3"/>
  </si>
  <si>
    <t>大和ハウス工業　メニューC</t>
    <phoneticPr fontId="3"/>
  </si>
  <si>
    <t>大和ハウス工業　メニューD</t>
    <phoneticPr fontId="3"/>
  </si>
  <si>
    <t>大和ハウス工業　メニューE</t>
    <phoneticPr fontId="3"/>
  </si>
  <si>
    <t>大和ハウス工業　メニューF(残差)</t>
    <phoneticPr fontId="3"/>
  </si>
  <si>
    <t>__2024鈴与商事　メニューＡ</t>
    <phoneticPr fontId="3"/>
  </si>
  <si>
    <t>__2024鈴与商事　メニューB</t>
    <phoneticPr fontId="3"/>
  </si>
  <si>
    <t>__2024鈴与商事　メニューC</t>
    <phoneticPr fontId="3"/>
  </si>
  <si>
    <t>__2024鈴与商事　メニューD　</t>
    <phoneticPr fontId="3"/>
  </si>
  <si>
    <t>__2024鈴与商事　メニューE</t>
    <phoneticPr fontId="3"/>
  </si>
  <si>
    <t>__2024鈴与商事　メニューF</t>
    <phoneticPr fontId="3"/>
  </si>
  <si>
    <t>__2024鈴与商事　メニューG(残差)</t>
    <rPh sb="17" eb="19">
      <t>ザンサ</t>
    </rPh>
    <phoneticPr fontId="3"/>
  </si>
  <si>
    <t>__2024鈴与電力 メニューA</t>
    <phoneticPr fontId="3"/>
  </si>
  <si>
    <t>__2024鈴与電力 メニューB</t>
    <phoneticPr fontId="3"/>
  </si>
  <si>
    <t>__2024鈴与電力 メニューC</t>
    <phoneticPr fontId="3"/>
  </si>
  <si>
    <t>__2024鈴与電力 メニューD</t>
    <phoneticPr fontId="3"/>
  </si>
  <si>
    <t>__2024鈴与電力 メニューE</t>
    <phoneticPr fontId="3"/>
  </si>
  <si>
    <t>__2024鈴与電力 メニューF</t>
    <phoneticPr fontId="3"/>
  </si>
  <si>
    <t>__2024鈴与電力 メニューG</t>
    <phoneticPr fontId="3"/>
  </si>
  <si>
    <t>__2024鈴与電力 メニューH</t>
    <phoneticPr fontId="3"/>
  </si>
  <si>
    <t>__2024鈴与電力 メニューI</t>
    <phoneticPr fontId="3"/>
  </si>
  <si>
    <t>__2024鈴与電力 メニューJ(残差)</t>
    <rPh sb="17" eb="19">
      <t>ザンサ</t>
    </rPh>
    <phoneticPr fontId="3"/>
  </si>
  <si>
    <t>鈴与商事　メニューＡ</t>
    <phoneticPr fontId="3"/>
  </si>
  <si>
    <t>鈴与商事　メニューB</t>
    <phoneticPr fontId="3"/>
  </si>
  <si>
    <t>鈴与商事　メニューC</t>
    <phoneticPr fontId="3"/>
  </si>
  <si>
    <t>鈴与商事　メニューD　</t>
    <phoneticPr fontId="3"/>
  </si>
  <si>
    <t>鈴与商事　メニューE</t>
    <phoneticPr fontId="3"/>
  </si>
  <si>
    <t>鈴与商事　メニューF</t>
    <phoneticPr fontId="3"/>
  </si>
  <si>
    <t>鈴与商事　メニューG(残差)</t>
    <rPh sb="11" eb="13">
      <t>ザンサ</t>
    </rPh>
    <phoneticPr fontId="3"/>
  </si>
  <si>
    <t>鈴与電力 メニューA</t>
    <phoneticPr fontId="3"/>
  </si>
  <si>
    <t>鈴与電力 メニューB</t>
    <phoneticPr fontId="3"/>
  </si>
  <si>
    <t>鈴与電力 メニューC</t>
    <phoneticPr fontId="3"/>
  </si>
  <si>
    <t>鈴与電力 メニューD</t>
    <phoneticPr fontId="3"/>
  </si>
  <si>
    <t>鈴与電力 メニューE</t>
    <phoneticPr fontId="3"/>
  </si>
  <si>
    <t>鈴与電力 メニューF</t>
    <phoneticPr fontId="3"/>
  </si>
  <si>
    <t>鈴与電力 メニューG</t>
    <phoneticPr fontId="3"/>
  </si>
  <si>
    <t>鈴与電力 メニューH</t>
    <phoneticPr fontId="3"/>
  </si>
  <si>
    <t>鈴与電力 メニューI</t>
    <phoneticPr fontId="3"/>
  </si>
  <si>
    <t>鈴与電力 メニューJ(残差)</t>
    <phoneticPr fontId="3"/>
  </si>
  <si>
    <t>__2024出光興産　メニューD(残差)</t>
    <phoneticPr fontId="3"/>
  </si>
  <si>
    <t>__2024エコログ</t>
    <phoneticPr fontId="3"/>
  </si>
  <si>
    <t>エコログ</t>
    <phoneticPr fontId="3"/>
  </si>
  <si>
    <t>__2024関電エネルギーソリューション　メニューA</t>
    <phoneticPr fontId="3"/>
  </si>
  <si>
    <t>__2024関電エネルギーソリューション　メニューB(残差)</t>
    <phoneticPr fontId="3"/>
  </si>
  <si>
    <t>関電エネルギーソリューション　メニューA</t>
    <phoneticPr fontId="3"/>
  </si>
  <si>
    <t>関電エネルギーソリューション　メニューB(残差)</t>
    <phoneticPr fontId="3"/>
  </si>
  <si>
    <t>アイ・グリッド・ソリューションズ　メニューA</t>
    <phoneticPr fontId="3"/>
  </si>
  <si>
    <t>__2024アイ・グリッド・ソリューションズ　メニューB（残差）</t>
    <rPh sb="29" eb="31">
      <t>ザンサ</t>
    </rPh>
    <phoneticPr fontId="3"/>
  </si>
  <si>
    <t>__2024アイ・グリッド・ソリューションズ　メニューA</t>
    <phoneticPr fontId="3"/>
  </si>
  <si>
    <t>アイ・グリッド・ソリューションズ　メニューB（残差）</t>
    <phoneticPr fontId="3"/>
  </si>
  <si>
    <t>__2024タクマエナジー　メニューA</t>
    <phoneticPr fontId="3"/>
  </si>
  <si>
    <t>__2024タクマエナジー　メニューB</t>
    <phoneticPr fontId="3"/>
  </si>
  <si>
    <t>__2024タクマエナジー　メニューC</t>
    <phoneticPr fontId="3"/>
  </si>
  <si>
    <t>__2024タクマエナジー　メニューD</t>
    <phoneticPr fontId="3"/>
  </si>
  <si>
    <t>__2024タクマエナジー　メニューE</t>
    <phoneticPr fontId="3"/>
  </si>
  <si>
    <t>__2024タクマエナジー　メニューF</t>
    <phoneticPr fontId="3"/>
  </si>
  <si>
    <t>__2024タクマエナジー　メニューG</t>
    <phoneticPr fontId="3"/>
  </si>
  <si>
    <t>__2024タクマエナジー　メニューH（残差）</t>
    <rPh sb="20" eb="22">
      <t>ザンサ</t>
    </rPh>
    <phoneticPr fontId="3"/>
  </si>
  <si>
    <t>タクマエナジー　メニューA</t>
    <phoneticPr fontId="3"/>
  </si>
  <si>
    <t>タクマエナジー　メニューB</t>
    <phoneticPr fontId="3"/>
  </si>
  <si>
    <t>タクマエナジー　メニューC</t>
    <phoneticPr fontId="3"/>
  </si>
  <si>
    <t>タクマエナジー　メニューD</t>
    <phoneticPr fontId="3"/>
  </si>
  <si>
    <t>タクマエナジー　メニューE</t>
    <phoneticPr fontId="3"/>
  </si>
  <si>
    <t>タクマエナジー　メニューF</t>
    <phoneticPr fontId="3"/>
  </si>
  <si>
    <t>タクマエナジー　メニューG</t>
    <phoneticPr fontId="3"/>
  </si>
  <si>
    <t>タクマエナジー　メニューH（残差）</t>
    <phoneticPr fontId="3"/>
  </si>
  <si>
    <t>__2024日本テクノ　メニューA</t>
    <rPh sb="6" eb="8">
      <t>ニホン</t>
    </rPh>
    <phoneticPr fontId="3"/>
  </si>
  <si>
    <t>__2024日本テクノ　メニューB（残差）</t>
    <rPh sb="7" eb="8">
      <t>ホン</t>
    </rPh>
    <rPh sb="18" eb="20">
      <t>ザンサ</t>
    </rPh>
    <phoneticPr fontId="3"/>
  </si>
  <si>
    <t>日本テクノ　メニューA</t>
    <phoneticPr fontId="3"/>
  </si>
  <si>
    <t>日本テクノ　メニューB（残差）</t>
    <phoneticPr fontId="3"/>
  </si>
  <si>
    <t>__2024出光興産　メニューA</t>
    <phoneticPr fontId="3"/>
  </si>
  <si>
    <t>__2024伊藤忠エネクス　メニューA</t>
    <rPh sb="6" eb="9">
      <t>イトウチュウ</t>
    </rPh>
    <phoneticPr fontId="3"/>
  </si>
  <si>
    <t>__2024伊藤忠エネクス　メニューB(残差)</t>
    <phoneticPr fontId="3"/>
  </si>
  <si>
    <t>伊藤忠エネクス　メニューA</t>
    <phoneticPr fontId="3"/>
  </si>
  <si>
    <t>伊藤忠エネクス　メニューB(残差)</t>
    <phoneticPr fontId="3"/>
  </si>
  <si>
    <t>__2024エネット　メニューF(残差)</t>
    <phoneticPr fontId="3"/>
  </si>
  <si>
    <t>__2024エネルギーパワー</t>
    <phoneticPr fontId="3"/>
  </si>
  <si>
    <t>エネルギーパワー</t>
    <phoneticPr fontId="3"/>
  </si>
  <si>
    <t>__2024エフビットコミュニケーションズ　メニューA</t>
    <phoneticPr fontId="3"/>
  </si>
  <si>
    <t>__2024エフビットコミュニケーションズ　メニューB</t>
    <phoneticPr fontId="3"/>
  </si>
  <si>
    <t>__2024エフビットコミュニケーションズ　メニューC（残差）</t>
    <rPh sb="28" eb="30">
      <t>ザンサ</t>
    </rPh>
    <phoneticPr fontId="3"/>
  </si>
  <si>
    <t>エフビットコミュニケーションズ　メニューA</t>
    <phoneticPr fontId="3"/>
  </si>
  <si>
    <t>エフビットコミュニケーションズ　メニューB</t>
    <phoneticPr fontId="3"/>
  </si>
  <si>
    <t>エフビットコミュニケーションズ　メニューC（残差）</t>
    <phoneticPr fontId="3"/>
  </si>
  <si>
    <t>__2024U-POWER　メニューA</t>
    <phoneticPr fontId="3"/>
  </si>
  <si>
    <t>__2024U-POWER　メニューB</t>
    <phoneticPr fontId="3"/>
  </si>
  <si>
    <t>__2024U-POWER　メニューC</t>
    <phoneticPr fontId="3"/>
  </si>
  <si>
    <t>__2024U-POWER　メニューD（残差）</t>
    <rPh sb="20" eb="22">
      <t>ザンサ</t>
    </rPh>
    <phoneticPr fontId="3"/>
  </si>
  <si>
    <t>U-POWER　メニューA</t>
    <phoneticPr fontId="3"/>
  </si>
  <si>
    <t>U-POWER　メニューB</t>
    <phoneticPr fontId="3"/>
  </si>
  <si>
    <t>U-POWER　メニューC</t>
    <phoneticPr fontId="3"/>
  </si>
  <si>
    <t>U-POWER　メニューD（残差）</t>
    <phoneticPr fontId="3"/>
  </si>
  <si>
    <t>__2024FPS　メニューA</t>
    <phoneticPr fontId="3"/>
  </si>
  <si>
    <t>__2024FPS　メニューB</t>
    <phoneticPr fontId="3"/>
  </si>
  <si>
    <t>__2024FPS　メニューC</t>
    <phoneticPr fontId="3"/>
  </si>
  <si>
    <t>__2024FPS　メニューD</t>
    <phoneticPr fontId="3"/>
  </si>
  <si>
    <t>__2024FPS　メニューE</t>
    <phoneticPr fontId="3"/>
  </si>
  <si>
    <t>__2024FPS　メニューF</t>
    <phoneticPr fontId="3"/>
  </si>
  <si>
    <t>__2024FPS　メニューG（残差）</t>
    <rPh sb="16" eb="18">
      <t>ザンサ</t>
    </rPh>
    <phoneticPr fontId="3"/>
  </si>
  <si>
    <t>FPS　メニューA</t>
    <phoneticPr fontId="3"/>
  </si>
  <si>
    <t>FPS　メニューB</t>
    <phoneticPr fontId="3"/>
  </si>
  <si>
    <t>FPS　メニューC</t>
    <phoneticPr fontId="3"/>
  </si>
  <si>
    <t>FPS　メニューD</t>
    <phoneticPr fontId="3"/>
  </si>
  <si>
    <t>FPS　メニューE</t>
    <phoneticPr fontId="3"/>
  </si>
  <si>
    <t>FPS　メニューF</t>
    <phoneticPr fontId="3"/>
  </si>
  <si>
    <t>FPS　メニューG（残差）</t>
    <phoneticPr fontId="3"/>
  </si>
  <si>
    <t>HTBエナジー　メニューA</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</si>
</sst>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00_ "/>
    <numFmt numFmtId="177" formatCode="0.000_ "/>
    <numFmt numFmtId="178" formatCode="0.000_);[Red]\(0.000\)"/>
    <numFmt numFmtId="179" formatCode="0.0"/>
    <numFmt numFmtId="180" formatCode="#,##0_);[Red]\(#,##0\)"/>
    <numFmt numFmtId="181" formatCode="#,##0_ "/>
    <numFmt numFmtId="182" formatCode="0.00000_ "/>
    <numFmt numFmtId="183" formatCode="0.0000_);[Red]\(0.0000\)"/>
    <numFmt numFmtId="184" formatCode="0_ "/>
    <numFmt numFmtId="185" formatCode="0.0_ "/>
    <numFmt numFmtId="186" formatCode="#,##0.00_ ;[Red]\-#,##0.00\ "/>
    <numFmt numFmtId="187" formatCode="0.00_);[Red]\(0.00\)"/>
    <numFmt numFmtId="188" formatCode="0_);[Red]\(0\)"/>
    <numFmt numFmtId="189" formatCode="#,##0.000;[Red]\-#,##0.000"/>
    <numFmt numFmtId="190" formatCode="0.0%"/>
    <numFmt numFmtId="191" formatCode="000000"/>
    <numFmt numFmtId="192" formatCode="yyyy\-mm\-dd;@"/>
  </numFmts>
  <fonts count="67" x14ac:knownFonts="1">
    <font>
      <sz val="11"/>
      <color theme="1"/>
      <name val="ＭＳ Ｐゴシック"/>
      <family val="3"/>
      <charset val="128"/>
      <scheme val="minor"/>
    </font>
    <font>
      <sz val="12"/>
      <color indexed="8"/>
      <name val="ＭＳ 明朝"/>
      <family val="1"/>
      <charset val="128"/>
    </font>
    <font>
      <sz val="11"/>
      <color indexed="8"/>
      <name val="ＭＳ Ｐゴシック"/>
      <family val="3"/>
      <charset val="128"/>
    </font>
    <font>
      <sz val="6"/>
      <name val="ＭＳ Ｐゴシック"/>
      <family val="3"/>
      <charset val="128"/>
    </font>
    <font>
      <sz val="11"/>
      <name val="ＭＳ 明朝"/>
      <family val="1"/>
      <charset val="128"/>
    </font>
    <font>
      <sz val="6"/>
      <name val="ＭＳ Ｐゴシック"/>
      <family val="3"/>
      <charset val="128"/>
    </font>
    <font>
      <u/>
      <sz val="11"/>
      <name val="ＭＳ 明朝"/>
      <family val="1"/>
      <charset val="128"/>
    </font>
    <font>
      <u/>
      <sz val="11"/>
      <color indexed="10"/>
      <name val="ＭＳ 明朝"/>
      <family val="1"/>
      <charset val="128"/>
    </font>
    <font>
      <sz val="11"/>
      <name val="ＭＳ Ｐゴシック"/>
      <family val="3"/>
      <charset val="128"/>
    </font>
    <font>
      <i/>
      <sz val="11"/>
      <color indexed="10"/>
      <name val="ＭＳ 明朝"/>
      <family val="1"/>
      <charset val="128"/>
    </font>
    <font>
      <vertAlign val="subscript"/>
      <sz val="11"/>
      <name val="ＭＳ 明朝"/>
      <family val="1"/>
      <charset val="128"/>
    </font>
    <font>
      <sz val="11"/>
      <name val="ＭＳ Ｐ明朝"/>
      <family val="1"/>
      <charset val="128"/>
    </font>
    <font>
      <sz val="12"/>
      <name val="ＭＳ 明朝"/>
      <family val="1"/>
      <charset val="128"/>
    </font>
    <font>
      <sz val="8"/>
      <name val="ＭＳ 明朝"/>
      <family val="1"/>
      <charset val="128"/>
    </font>
    <font>
      <sz val="9"/>
      <name val="ＭＳ 明朝"/>
      <family val="1"/>
      <charset val="128"/>
    </font>
    <font>
      <b/>
      <sz val="9"/>
      <name val="ＭＳ 明朝"/>
      <family val="1"/>
      <charset val="128"/>
    </font>
    <font>
      <sz val="11"/>
      <color indexed="8"/>
      <name val="ＭＳ Ｐゴシック"/>
      <family val="3"/>
      <charset val="128"/>
    </font>
    <font>
      <sz val="11"/>
      <color indexed="8"/>
      <name val="ＭＳ 明朝"/>
      <family val="1"/>
      <charset val="128"/>
    </font>
    <font>
      <sz val="9"/>
      <color indexed="8"/>
      <name val="ＭＳ 明朝"/>
      <family val="1"/>
      <charset val="128"/>
    </font>
    <font>
      <sz val="10"/>
      <color indexed="8"/>
      <name val="ＭＳ 明朝"/>
      <family val="1"/>
      <charset val="128"/>
    </font>
    <font>
      <sz val="11"/>
      <color indexed="9"/>
      <name val="ＭＳ 明朝"/>
      <family val="1"/>
      <charset val="128"/>
    </font>
    <font>
      <b/>
      <sz val="12"/>
      <color indexed="10"/>
      <name val="ＭＳ 明朝"/>
      <family val="1"/>
      <charset val="128"/>
    </font>
    <font>
      <sz val="12"/>
      <name val="ＭＳ Ｐ明朝"/>
      <family val="1"/>
      <charset val="128"/>
    </font>
    <font>
      <sz val="12"/>
      <color indexed="8"/>
      <name val="ＭＳ Ｐ明朝"/>
      <family val="1"/>
      <charset val="128"/>
    </font>
    <font>
      <vertAlign val="superscript"/>
      <sz val="12"/>
      <color indexed="8"/>
      <name val="ＭＳ Ｐゴシック"/>
      <family val="3"/>
      <charset val="128"/>
    </font>
    <font>
      <b/>
      <sz val="12"/>
      <color indexed="81"/>
      <name val="ＭＳ Ｐゴシック"/>
      <family val="3"/>
      <charset val="128"/>
    </font>
    <font>
      <b/>
      <sz val="12"/>
      <name val="ＭＳ 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sz val="14"/>
      <name val="ＭＳ Ｐ明朝"/>
      <family val="1"/>
      <charset val="128"/>
    </font>
    <font>
      <sz val="14"/>
      <color indexed="8"/>
      <name val="ＭＳ Ｐ明朝"/>
      <family val="1"/>
      <charset val="128"/>
    </font>
    <font>
      <vertAlign val="subscript"/>
      <sz val="12"/>
      <name val="ＭＳ Ｐ明朝"/>
      <family val="1"/>
      <charset val="128"/>
    </font>
    <font>
      <sz val="11"/>
      <color indexed="8"/>
      <name val="ＭＳ Ｐ明朝"/>
      <family val="1"/>
      <charset val="128"/>
    </font>
    <font>
      <vertAlign val="subscript"/>
      <sz val="14"/>
      <name val="ＭＳ Ｐ明朝"/>
      <family val="1"/>
      <charset val="128"/>
    </font>
    <font>
      <vertAlign val="superscript"/>
      <sz val="12"/>
      <name val="ＭＳ Ｐ明朝"/>
      <family val="1"/>
      <charset val="128"/>
    </font>
    <font>
      <sz val="16"/>
      <name val="ＭＳ Ｐゴシック"/>
      <family val="3"/>
      <charset val="128"/>
    </font>
    <font>
      <sz val="12"/>
      <color indexed="81"/>
      <name val="メイリオ"/>
      <family val="3"/>
      <charset val="128"/>
    </font>
    <font>
      <sz val="11"/>
      <color indexed="10"/>
      <name val="ＭＳ 明朝"/>
      <family val="1"/>
      <charset val="128"/>
    </font>
    <font>
      <b/>
      <sz val="12"/>
      <name val="ＭＳ Ｐ明朝"/>
      <family val="1"/>
      <charset val="128"/>
    </font>
    <font>
      <sz val="14"/>
      <color indexed="81"/>
      <name val="メイリオ"/>
      <family val="3"/>
      <charset val="128"/>
    </font>
    <font>
      <vertAlign val="superscript"/>
      <sz val="12"/>
      <color indexed="8"/>
      <name val="ＭＳ Ｐ明朝"/>
      <family val="1"/>
      <charset val="128"/>
    </font>
    <font>
      <sz val="11"/>
      <color indexed="81"/>
      <name val="メイリオ"/>
      <family val="3"/>
      <charset val="128"/>
    </font>
    <font>
      <sz val="9"/>
      <name val="ＭＳ Ｐゴシック"/>
      <family val="3"/>
      <charset val="128"/>
    </font>
    <font>
      <b/>
      <i/>
      <sz val="14"/>
      <color indexed="10"/>
      <name val="ＭＳ 明朝"/>
      <family val="1"/>
      <charset val="128"/>
    </font>
    <font>
      <sz val="11"/>
      <color theme="1"/>
      <name val="ＭＳ Ｐゴシック"/>
      <family val="3"/>
      <charset val="128"/>
      <scheme val="minor"/>
    </font>
    <font>
      <u/>
      <sz val="11"/>
      <color theme="10"/>
      <name val="ＭＳ Ｐゴシック"/>
      <family val="3"/>
      <charset val="128"/>
      <scheme val="minor"/>
    </font>
    <font>
      <b/>
      <sz val="14"/>
      <color rgb="FFFF0000"/>
      <name val="ＭＳ 明朝"/>
      <family val="1"/>
      <charset val="128"/>
    </font>
    <font>
      <sz val="12"/>
      <name val="ＭＳ Ｐゴシック"/>
      <family val="3"/>
      <charset val="128"/>
      <scheme val="minor"/>
    </font>
    <font>
      <sz val="12"/>
      <color indexed="8"/>
      <name val="ＭＳ Ｐゴシック"/>
      <family val="3"/>
      <charset val="128"/>
      <scheme val="minor"/>
    </font>
    <font>
      <sz val="12"/>
      <color theme="1"/>
      <name val="ＭＳ Ｐ明朝"/>
      <family val="1"/>
      <charset val="128"/>
    </font>
    <font>
      <sz val="12"/>
      <color theme="1"/>
      <name val="ＭＳ Ｐゴシック"/>
      <family val="3"/>
      <charset val="128"/>
      <scheme val="minor"/>
    </font>
    <font>
      <sz val="14"/>
      <color theme="1"/>
      <name val="ＭＳ Ｐ明朝"/>
      <family val="1"/>
      <charset val="128"/>
    </font>
    <font>
      <sz val="11"/>
      <name val="ＭＳ Ｐゴシック"/>
      <family val="3"/>
      <charset val="128"/>
      <scheme val="minor"/>
    </font>
    <font>
      <b/>
      <sz val="12"/>
      <name val="ＭＳ Ｐゴシック"/>
      <family val="3"/>
      <charset val="128"/>
      <scheme val="minor"/>
    </font>
    <font>
      <sz val="11"/>
      <color rgb="FFFF0000"/>
      <name val="ＭＳ Ｐゴシック"/>
      <family val="3"/>
      <charset val="128"/>
    </font>
    <font>
      <sz val="12"/>
      <color rgb="FFFF0000"/>
      <name val="ＭＳ Ｐゴシック"/>
      <family val="3"/>
      <charset val="128"/>
    </font>
    <font>
      <sz val="12"/>
      <color rgb="FFFF0000"/>
      <name val="ＭＳ Ｐ明朝"/>
      <family val="1"/>
      <charset val="128"/>
    </font>
    <font>
      <sz val="10"/>
      <color theme="1"/>
      <name val="ＭＳ Ｐ明朝"/>
      <family val="1"/>
      <charset val="128"/>
    </font>
    <font>
      <b/>
      <i/>
      <sz val="14"/>
      <color rgb="FF0000FF"/>
      <name val="ＭＳ 明朝"/>
      <family val="1"/>
      <charset val="128"/>
    </font>
    <font>
      <sz val="11"/>
      <color theme="1"/>
      <name val="ＭＳ 明朝"/>
      <family val="1"/>
      <charset val="128"/>
    </font>
    <font>
      <sz val="14"/>
      <color theme="1"/>
      <name val="ＭＳ 明朝"/>
      <family val="1"/>
      <charset val="128"/>
    </font>
    <font>
      <sz val="9"/>
      <name val="ＭＳ Ｐゴシック"/>
      <family val="3"/>
      <charset val="128"/>
      <scheme val="minor"/>
    </font>
    <font>
      <sz val="11"/>
      <color rgb="FFFF0000"/>
      <name val="ＭＳ Ｐゴシック"/>
      <family val="3"/>
      <charset val="128"/>
      <scheme val="minor"/>
    </font>
    <font>
      <sz val="11"/>
      <color theme="1"/>
      <name val="ＭＳ Ｐゴシック"/>
      <family val="3"/>
      <charset val="128"/>
    </font>
    <font>
      <sz val="9"/>
      <color rgb="FFFF0000"/>
      <name val="ＭＳ Ｐゴシック"/>
      <family val="3"/>
      <charset val="128"/>
    </font>
    <font>
      <sz val="9"/>
      <color rgb="FFFF0000"/>
      <name val="ＭＳ 明朝"/>
      <family val="1"/>
      <charset val="128"/>
    </font>
  </fonts>
  <fills count="14">
    <fill>
      <patternFill patternType="none"/>
    </fill>
    <fill>
      <patternFill patternType="gray125"/>
    </fill>
    <fill>
      <patternFill patternType="solid">
        <fgColor indexed="22"/>
        <bgColor indexed="64"/>
      </patternFill>
    </fill>
    <fill>
      <patternFill patternType="solid">
        <fgColor rgb="FFFFFF66"/>
        <bgColor indexed="64"/>
      </patternFill>
    </fill>
    <fill>
      <patternFill patternType="solid">
        <fgColor theme="0"/>
        <bgColor indexed="64"/>
      </patternFill>
    </fill>
    <fill>
      <patternFill patternType="solid">
        <fgColor rgb="FFFFFFFF"/>
        <bgColor indexed="64"/>
      </patternFill>
    </fill>
    <fill>
      <patternFill patternType="solid">
        <fgColor rgb="FFFFFF99"/>
        <bgColor indexed="64"/>
      </patternFill>
    </fill>
    <fill>
      <patternFill patternType="solid">
        <fgColor rgb="FFFFFFCC"/>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s>
  <borders count="1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dotted">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diagonalUp="1">
      <left style="thin">
        <color indexed="64"/>
      </left>
      <right style="medium">
        <color indexed="64"/>
      </right>
      <top style="thin">
        <color indexed="64"/>
      </top>
      <bottom/>
      <diagonal style="thin">
        <color indexed="64"/>
      </diagonal>
    </border>
    <border>
      <left style="thin">
        <color indexed="64"/>
      </left>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style="thin">
        <color indexed="64"/>
      </right>
      <top style="medium">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medium">
        <color indexed="64"/>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top style="medium">
        <color indexed="64"/>
      </top>
      <bottom/>
      <diagonal/>
    </border>
    <border diagonalUp="1">
      <left style="thin">
        <color indexed="64"/>
      </left>
      <right style="medium">
        <color indexed="64"/>
      </right>
      <top style="thin">
        <color indexed="64"/>
      </top>
      <bottom style="thin">
        <color indexed="64"/>
      </bottom>
      <diagonal style="thin">
        <color indexed="64"/>
      </diagonal>
    </border>
    <border>
      <left/>
      <right/>
      <top style="thin">
        <color indexed="64"/>
      </top>
      <bottom style="thin">
        <color indexed="64"/>
      </bottom>
      <diagonal/>
    </border>
    <border>
      <left/>
      <right/>
      <top style="dotted">
        <color indexed="64"/>
      </top>
      <bottom style="dotted">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medium">
        <color indexed="64"/>
      </left>
      <right style="thin">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medium">
        <color theme="3"/>
      </top>
      <bottom style="thin">
        <color indexed="64"/>
      </bottom>
      <diagonal/>
    </border>
    <border>
      <left style="thin">
        <color indexed="64"/>
      </left>
      <right style="thin">
        <color indexed="64"/>
      </right>
      <top style="thin">
        <color indexed="64"/>
      </top>
      <bottom style="medium">
        <color theme="3"/>
      </bottom>
      <diagonal/>
    </border>
    <border>
      <left style="thin">
        <color indexed="64"/>
      </left>
      <right style="medium">
        <color theme="3"/>
      </right>
      <top style="medium">
        <color theme="3"/>
      </top>
      <bottom style="thin">
        <color indexed="64"/>
      </bottom>
      <diagonal/>
    </border>
    <border>
      <left style="thin">
        <color indexed="64"/>
      </left>
      <right style="medium">
        <color theme="3"/>
      </right>
      <top style="thin">
        <color indexed="64"/>
      </top>
      <bottom style="thin">
        <color indexed="64"/>
      </bottom>
      <diagonal/>
    </border>
    <border>
      <left style="thin">
        <color indexed="64"/>
      </left>
      <right style="medium">
        <color theme="3"/>
      </right>
      <top style="thin">
        <color indexed="64"/>
      </top>
      <bottom style="medium">
        <color theme="3"/>
      </bottom>
      <diagonal/>
    </border>
    <border>
      <left style="medium">
        <color theme="3"/>
      </left>
      <right style="thin">
        <color indexed="64"/>
      </right>
      <top style="medium">
        <color theme="3"/>
      </top>
      <bottom style="thin">
        <color indexed="64"/>
      </bottom>
      <diagonal/>
    </border>
    <border>
      <left style="medium">
        <color theme="3"/>
      </left>
      <right/>
      <top style="thin">
        <color indexed="64"/>
      </top>
      <bottom style="thin">
        <color indexed="64"/>
      </bottom>
      <diagonal/>
    </border>
    <border>
      <left style="medium">
        <color theme="3"/>
      </left>
      <right/>
      <top style="thin">
        <color indexed="64"/>
      </top>
      <bottom style="medium">
        <color theme="3"/>
      </bottom>
      <diagonal/>
    </border>
    <border>
      <left style="medium">
        <color theme="3"/>
      </left>
      <right style="thin">
        <color indexed="64"/>
      </right>
      <top style="thin">
        <color indexed="64"/>
      </top>
      <bottom style="thin">
        <color indexed="64"/>
      </bottom>
      <diagonal/>
    </border>
    <border>
      <left style="medium">
        <color theme="3"/>
      </left>
      <right style="thin">
        <color indexed="64"/>
      </right>
      <top style="thin">
        <color indexed="64"/>
      </top>
      <bottom style="medium">
        <color theme="3"/>
      </bottom>
      <diagonal/>
    </border>
    <border>
      <left style="thin">
        <color indexed="64"/>
      </left>
      <right style="thin">
        <color indexed="64"/>
      </right>
      <top style="medium">
        <color theme="3"/>
      </top>
      <bottom style="thin">
        <color theme="1"/>
      </bottom>
      <diagonal/>
    </border>
    <border>
      <left style="thin">
        <color theme="3"/>
      </left>
      <right/>
      <top/>
      <bottom/>
      <diagonal/>
    </border>
    <border>
      <left style="medium">
        <color theme="3"/>
      </left>
      <right style="medium">
        <color indexed="64"/>
      </right>
      <top style="medium">
        <color theme="3"/>
      </top>
      <bottom style="thin">
        <color indexed="64"/>
      </bottom>
      <diagonal/>
    </border>
    <border>
      <left style="medium">
        <color theme="3"/>
      </left>
      <right style="medium">
        <color theme="3"/>
      </right>
      <top style="medium">
        <color theme="3"/>
      </top>
      <bottom style="thin">
        <color indexed="64"/>
      </bottom>
      <diagonal/>
    </border>
    <border>
      <left style="medium">
        <color theme="3"/>
      </left>
      <right style="medium">
        <color indexed="64"/>
      </right>
      <top style="thin">
        <color indexed="64"/>
      </top>
      <bottom style="medium">
        <color theme="3"/>
      </bottom>
      <diagonal/>
    </border>
    <border>
      <left style="medium">
        <color theme="3"/>
      </left>
      <right style="medium">
        <color theme="3"/>
      </right>
      <top style="thin">
        <color indexed="64"/>
      </top>
      <bottom style="medium">
        <color theme="3"/>
      </bottom>
      <diagonal/>
    </border>
    <border>
      <left style="medium">
        <color indexed="64"/>
      </left>
      <right style="medium">
        <color rgb="FFFF0000"/>
      </right>
      <top style="medium">
        <color indexed="64"/>
      </top>
      <bottom style="medium">
        <color indexed="64"/>
      </bottom>
      <diagonal/>
    </border>
    <border>
      <left style="medium">
        <color rgb="FFFF0000"/>
      </left>
      <right style="medium">
        <color rgb="FFFF0000"/>
      </right>
      <top style="medium">
        <color rgb="FFFF0000"/>
      </top>
      <bottom style="medium">
        <color rgb="FFFF0000"/>
      </bottom>
      <diagonal/>
    </border>
    <border>
      <left style="thin">
        <color theme="1"/>
      </left>
      <right/>
      <top style="thin">
        <color indexed="64"/>
      </top>
      <bottom/>
      <diagonal/>
    </border>
    <border>
      <left style="thin">
        <color theme="1"/>
      </left>
      <right/>
      <top/>
      <bottom style="thin">
        <color indexed="64"/>
      </bottom>
      <diagonal/>
    </border>
    <border>
      <left style="thin">
        <color theme="1"/>
      </left>
      <right style="thin">
        <color indexed="64"/>
      </right>
      <top style="thin">
        <color indexed="64"/>
      </top>
      <bottom/>
      <diagonal/>
    </border>
    <border>
      <left style="thin">
        <color theme="1"/>
      </left>
      <right style="thin">
        <color indexed="64"/>
      </right>
      <top/>
      <bottom style="thin">
        <color indexed="64"/>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medium">
        <color theme="3"/>
      </right>
      <top style="thin">
        <color theme="1"/>
      </top>
      <bottom style="thin">
        <color indexed="64"/>
      </bottom>
      <diagonal/>
    </border>
    <border>
      <left style="thin">
        <color indexed="64"/>
      </left>
      <right/>
      <top style="medium">
        <color theme="3"/>
      </top>
      <bottom/>
      <diagonal/>
    </border>
    <border>
      <left/>
      <right/>
      <top style="medium">
        <color theme="3"/>
      </top>
      <bottom/>
      <diagonal/>
    </border>
    <border>
      <left/>
      <right style="thin">
        <color indexed="64"/>
      </right>
      <top style="medium">
        <color theme="3"/>
      </top>
      <bottom/>
      <diagonal/>
    </border>
    <border>
      <left style="thin">
        <color indexed="64"/>
      </left>
      <right/>
      <top/>
      <bottom style="medium">
        <color theme="3"/>
      </bottom>
      <diagonal/>
    </border>
    <border>
      <left/>
      <right/>
      <top/>
      <bottom style="medium">
        <color theme="3"/>
      </bottom>
      <diagonal/>
    </border>
    <border>
      <left/>
      <right style="thin">
        <color indexed="64"/>
      </right>
      <top/>
      <bottom style="medium">
        <color theme="3"/>
      </bottom>
      <diagonal/>
    </border>
    <border>
      <left/>
      <right style="medium">
        <color theme="3"/>
      </right>
      <top style="medium">
        <color theme="3"/>
      </top>
      <bottom/>
      <diagonal/>
    </border>
    <border>
      <left/>
      <right style="medium">
        <color theme="3"/>
      </right>
      <top/>
      <bottom/>
      <diagonal/>
    </border>
    <border>
      <left/>
      <right style="medium">
        <color theme="3"/>
      </right>
      <top/>
      <bottom style="medium">
        <color theme="3"/>
      </bottom>
      <diagonal/>
    </border>
    <border>
      <left/>
      <right style="medium">
        <color indexed="64"/>
      </right>
      <top style="medium">
        <color rgb="FFFF0000"/>
      </top>
      <bottom style="medium">
        <color indexed="64"/>
      </bottom>
      <diagonal/>
    </border>
  </borders>
  <cellStyleXfs count="6">
    <xf numFmtId="0" fontId="0" fillId="0" borderId="0">
      <alignment vertical="center"/>
    </xf>
    <xf numFmtId="0" fontId="46" fillId="0" borderId="0" applyNumberFormat="0" applyFill="0" applyBorder="0" applyAlignment="0" applyProtection="0">
      <alignment vertical="center"/>
    </xf>
    <xf numFmtId="38" fontId="45" fillId="0" borderId="0" applyFont="0" applyFill="0" applyBorder="0" applyAlignment="0" applyProtection="0">
      <alignment vertical="center"/>
    </xf>
    <xf numFmtId="0" fontId="8" fillId="0" borderId="0">
      <alignment vertical="center"/>
    </xf>
    <xf numFmtId="0" fontId="8" fillId="0" borderId="0"/>
    <xf numFmtId="0" fontId="16" fillId="0" borderId="0"/>
  </cellStyleXfs>
  <cellXfs count="640">
    <xf numFmtId="0" fontId="0" fillId="0" borderId="0" xfId="0">
      <alignment vertical="center"/>
    </xf>
    <xf numFmtId="0" fontId="4" fillId="0" borderId="0" xfId="0" applyFont="1">
      <alignment vertical="center"/>
    </xf>
    <xf numFmtId="0" fontId="4" fillId="0" borderId="0" xfId="0" applyFont="1" applyAlignment="1">
      <alignment horizontal="right" vertical="center"/>
    </xf>
    <xf numFmtId="0" fontId="7" fillId="0" borderId="0" xfId="0" applyFont="1">
      <alignment vertical="center"/>
    </xf>
    <xf numFmtId="0" fontId="9" fillId="0" borderId="0" xfId="0" applyFont="1">
      <alignment vertical="center"/>
    </xf>
    <xf numFmtId="0" fontId="46" fillId="0" borderId="0" xfId="1" applyAlignment="1" applyProtection="1">
      <alignment vertical="center"/>
    </xf>
    <xf numFmtId="0" fontId="13" fillId="0" borderId="0" xfId="0" applyFont="1">
      <alignment vertical="center"/>
    </xf>
    <xf numFmtId="49" fontId="14" fillId="0" borderId="0" xfId="3" applyNumberFormat="1" applyFont="1">
      <alignment vertical="center"/>
    </xf>
    <xf numFmtId="0" fontId="14" fillId="0" borderId="0" xfId="3" applyFont="1">
      <alignment vertical="center"/>
    </xf>
    <xf numFmtId="0" fontId="15" fillId="3" borderId="1" xfId="3" applyFont="1" applyFill="1" applyBorder="1" applyAlignment="1">
      <alignment horizontal="center" vertical="center"/>
    </xf>
    <xf numFmtId="49" fontId="15" fillId="0" borderId="0" xfId="3" applyNumberFormat="1" applyFont="1" applyAlignment="1">
      <alignment horizontal="left" vertical="center"/>
    </xf>
    <xf numFmtId="49" fontId="17" fillId="0" borderId="2" xfId="5" applyNumberFormat="1" applyFont="1" applyBorder="1" applyAlignment="1">
      <alignment horizontal="left" vertical="center" shrinkToFit="1"/>
    </xf>
    <xf numFmtId="0" fontId="18" fillId="0" borderId="3" xfId="5" applyFont="1" applyBorder="1" applyAlignment="1">
      <alignment horizontal="left" vertical="center" wrapText="1" shrinkToFit="1"/>
    </xf>
    <xf numFmtId="0" fontId="19" fillId="0" borderId="1" xfId="5" applyFont="1" applyBorder="1" applyAlignment="1">
      <alignment horizontal="left" vertical="center"/>
    </xf>
    <xf numFmtId="182" fontId="14" fillId="0" borderId="0" xfId="3" applyNumberFormat="1" applyFont="1">
      <alignment vertical="center"/>
    </xf>
    <xf numFmtId="49" fontId="20" fillId="0" borderId="4" xfId="5" applyNumberFormat="1" applyFont="1" applyBorder="1" applyAlignment="1">
      <alignment horizontal="left" vertical="center" shrinkToFit="1"/>
    </xf>
    <xf numFmtId="0" fontId="18" fillId="0" borderId="3" xfId="5" applyFont="1" applyBorder="1" applyAlignment="1">
      <alignment horizontal="left" vertical="center" wrapText="1"/>
    </xf>
    <xf numFmtId="0" fontId="19" fillId="0" borderId="1" xfId="5" applyFont="1" applyBorder="1" applyAlignment="1">
      <alignment horizontal="left" vertical="center" wrapText="1"/>
    </xf>
    <xf numFmtId="49" fontId="47" fillId="0" borderId="0" xfId="3" applyNumberFormat="1" applyFont="1">
      <alignment vertical="center"/>
    </xf>
    <xf numFmtId="0" fontId="4" fillId="4" borderId="5" xfId="0" applyFont="1" applyFill="1" applyBorder="1" applyAlignment="1"/>
    <xf numFmtId="0" fontId="4" fillId="4" borderId="6" xfId="0" applyFont="1" applyFill="1" applyBorder="1" applyAlignment="1"/>
    <xf numFmtId="49" fontId="48" fillId="0" borderId="0" xfId="3" applyNumberFormat="1" applyFont="1">
      <alignment vertical="center"/>
    </xf>
    <xf numFmtId="0" fontId="23" fillId="0" borderId="1" xfId="5" applyFont="1" applyBorder="1" applyAlignment="1">
      <alignment horizontal="left" vertical="center"/>
    </xf>
    <xf numFmtId="0" fontId="23" fillId="0" borderId="1" xfId="5" applyFont="1" applyBorder="1" applyAlignment="1">
      <alignment horizontal="left" vertical="center" wrapText="1"/>
    </xf>
    <xf numFmtId="0" fontId="49" fillId="5" borderId="1" xfId="5" applyFont="1" applyFill="1" applyBorder="1" applyAlignment="1">
      <alignment horizontal="left" vertical="center"/>
    </xf>
    <xf numFmtId="185" fontId="48" fillId="5" borderId="1" xfId="0" applyNumberFormat="1" applyFont="1" applyFill="1" applyBorder="1" applyAlignment="1">
      <alignment horizontal="right" vertical="center"/>
    </xf>
    <xf numFmtId="0" fontId="48" fillId="5" borderId="7" xfId="0" applyFont="1" applyFill="1" applyBorder="1">
      <alignment vertical="center"/>
    </xf>
    <xf numFmtId="0" fontId="49" fillId="5" borderId="1" xfId="5" applyFont="1" applyFill="1" applyBorder="1" applyAlignment="1">
      <alignment horizontal="left" vertical="center" wrapText="1"/>
    </xf>
    <xf numFmtId="0" fontId="48" fillId="5" borderId="7" xfId="0" applyFont="1" applyFill="1" applyBorder="1" applyAlignment="1">
      <alignment horizontal="left" vertical="center" wrapText="1"/>
    </xf>
    <xf numFmtId="184" fontId="48" fillId="5" borderId="1" xfId="0" applyNumberFormat="1" applyFont="1" applyFill="1" applyBorder="1" applyAlignment="1">
      <alignment horizontal="right" vertical="center"/>
    </xf>
    <xf numFmtId="0" fontId="48" fillId="5" borderId="8" xfId="0" applyFont="1" applyFill="1" applyBorder="1">
      <alignment vertical="center"/>
    </xf>
    <xf numFmtId="0" fontId="49" fillId="5" borderId="9" xfId="5" applyFont="1" applyFill="1" applyBorder="1" applyAlignment="1">
      <alignment horizontal="left" vertical="center" wrapText="1"/>
    </xf>
    <xf numFmtId="0" fontId="8" fillId="0" borderId="0" xfId="4"/>
    <xf numFmtId="0" fontId="29" fillId="0" borderId="0" xfId="4" applyFont="1"/>
    <xf numFmtId="0" fontId="8" fillId="6" borderId="6" xfId="4" applyFill="1" applyBorder="1" applyAlignment="1" applyProtection="1">
      <alignment horizontal="left"/>
      <protection locked="0"/>
    </xf>
    <xf numFmtId="0" fontId="8" fillId="6" borderId="10" xfId="4" applyFill="1" applyBorder="1" applyAlignment="1" applyProtection="1">
      <alignment horizontal="left"/>
      <protection locked="0"/>
    </xf>
    <xf numFmtId="0" fontId="8" fillId="6" borderId="11" xfId="4" applyFill="1" applyBorder="1" applyAlignment="1" applyProtection="1">
      <alignment horizontal="left"/>
      <protection locked="0"/>
    </xf>
    <xf numFmtId="0" fontId="8" fillId="6" borderId="5" xfId="4" applyFill="1" applyBorder="1" applyAlignment="1" applyProtection="1">
      <alignment horizontal="left"/>
      <protection locked="0"/>
    </xf>
    <xf numFmtId="0" fontId="8" fillId="6" borderId="0" xfId="4" applyFill="1" applyAlignment="1" applyProtection="1">
      <alignment horizontal="left"/>
      <protection locked="0"/>
    </xf>
    <xf numFmtId="0" fontId="8" fillId="6" borderId="12" xfId="4" applyFill="1" applyBorder="1" applyAlignment="1" applyProtection="1">
      <alignment horizontal="left"/>
      <protection locked="0"/>
    </xf>
    <xf numFmtId="0" fontId="8" fillId="6" borderId="0" xfId="4" applyFill="1" applyAlignment="1" applyProtection="1">
      <alignment horizontal="left" vertical="top"/>
      <protection locked="0"/>
    </xf>
    <xf numFmtId="0" fontId="8" fillId="6" borderId="13" xfId="4" applyFill="1" applyBorder="1" applyAlignment="1" applyProtection="1">
      <alignment horizontal="left"/>
      <protection locked="0"/>
    </xf>
    <xf numFmtId="0" fontId="8" fillId="6" borderId="14" xfId="4" applyFill="1" applyBorder="1" applyAlignment="1" applyProtection="1">
      <alignment horizontal="left"/>
      <protection locked="0"/>
    </xf>
    <xf numFmtId="0" fontId="8" fillId="6" borderId="15" xfId="4" applyFill="1" applyBorder="1" applyAlignment="1" applyProtection="1">
      <alignment horizontal="left"/>
      <protection locked="0"/>
    </xf>
    <xf numFmtId="0" fontId="33" fillId="0" borderId="0" xfId="5" applyFont="1" applyAlignment="1">
      <alignment vertical="center" shrinkToFit="1"/>
    </xf>
    <xf numFmtId="0" fontId="23" fillId="0" borderId="0" xfId="5" applyFont="1" applyAlignment="1">
      <alignment horizontal="center" vertical="center" shrinkToFit="1"/>
    </xf>
    <xf numFmtId="180" fontId="22" fillId="6" borderId="16" xfId="0" applyNumberFormat="1" applyFont="1" applyFill="1" applyBorder="1" applyProtection="1">
      <alignment vertical="center"/>
      <protection locked="0"/>
    </xf>
    <xf numFmtId="180" fontId="22" fillId="6" borderId="1" xfId="0" applyNumberFormat="1" applyFont="1" applyFill="1" applyBorder="1" applyProtection="1">
      <alignment vertical="center"/>
      <protection locked="0"/>
    </xf>
    <xf numFmtId="180" fontId="22" fillId="6" borderId="6" xfId="0" applyNumberFormat="1" applyFont="1" applyFill="1" applyBorder="1" applyProtection="1">
      <alignment vertical="center"/>
      <protection locked="0"/>
    </xf>
    <xf numFmtId="181" fontId="29" fillId="6" borderId="89" xfId="4" applyNumberFormat="1" applyFont="1" applyFill="1" applyBorder="1" applyAlignment="1" applyProtection="1">
      <alignment horizontal="right"/>
      <protection locked="0"/>
    </xf>
    <xf numFmtId="181" fontId="29" fillId="6" borderId="1" xfId="4" applyNumberFormat="1" applyFont="1" applyFill="1" applyBorder="1" applyAlignment="1" applyProtection="1">
      <alignment horizontal="right"/>
      <protection locked="0"/>
    </xf>
    <xf numFmtId="181" fontId="29" fillId="6" borderId="90" xfId="4" applyNumberFormat="1" applyFont="1" applyFill="1" applyBorder="1" applyAlignment="1" applyProtection="1">
      <alignment horizontal="right"/>
      <protection locked="0"/>
    </xf>
    <xf numFmtId="181" fontId="29" fillId="6" borderId="91" xfId="4" applyNumberFormat="1" applyFont="1" applyFill="1" applyBorder="1" applyAlignment="1" applyProtection="1">
      <alignment horizontal="right"/>
      <protection locked="0"/>
    </xf>
    <xf numFmtId="181" fontId="29" fillId="6" borderId="92" xfId="4" applyNumberFormat="1" applyFont="1" applyFill="1" applyBorder="1" applyAlignment="1" applyProtection="1">
      <alignment horizontal="right"/>
      <protection locked="0"/>
    </xf>
    <xf numFmtId="181" fontId="29" fillId="6" borderId="93" xfId="4" applyNumberFormat="1" applyFont="1" applyFill="1" applyBorder="1" applyAlignment="1" applyProtection="1">
      <alignment horizontal="right"/>
      <protection locked="0"/>
    </xf>
    <xf numFmtId="0" fontId="27" fillId="6" borderId="94" xfId="4" applyFont="1" applyFill="1" applyBorder="1" applyProtection="1">
      <protection locked="0"/>
    </xf>
    <xf numFmtId="0" fontId="27" fillId="6" borderId="95" xfId="4" applyFont="1" applyFill="1" applyBorder="1" applyProtection="1">
      <protection locked="0"/>
    </xf>
    <xf numFmtId="0" fontId="27" fillId="6" borderId="96" xfId="4" applyFont="1" applyFill="1" applyBorder="1" applyProtection="1">
      <protection locked="0"/>
    </xf>
    <xf numFmtId="0" fontId="29" fillId="6" borderId="89" xfId="4" applyFont="1" applyFill="1" applyBorder="1" applyAlignment="1" applyProtection="1">
      <alignment horizontal="right"/>
      <protection locked="0"/>
    </xf>
    <xf numFmtId="0" fontId="29" fillId="6" borderId="1" xfId="4" applyFont="1" applyFill="1" applyBorder="1" applyAlignment="1" applyProtection="1">
      <alignment horizontal="right"/>
      <protection locked="0"/>
    </xf>
    <xf numFmtId="0" fontId="29" fillId="6" borderId="90" xfId="4" applyFont="1" applyFill="1" applyBorder="1" applyAlignment="1" applyProtection="1">
      <alignment horizontal="right"/>
      <protection locked="0"/>
    </xf>
    <xf numFmtId="0" fontId="29" fillId="6" borderId="1" xfId="4" applyFont="1" applyFill="1" applyBorder="1" applyAlignment="1" applyProtection="1">
      <alignment horizontal="right" shrinkToFit="1"/>
      <protection locked="0"/>
    </xf>
    <xf numFmtId="0" fontId="4" fillId="7" borderId="17" xfId="0" applyFont="1" applyFill="1" applyBorder="1" applyAlignment="1" applyProtection="1">
      <alignment horizontal="center" vertical="center"/>
      <protection locked="0"/>
    </xf>
    <xf numFmtId="0" fontId="4" fillId="0" borderId="0" xfId="0" applyFont="1" applyAlignment="1">
      <alignment horizontal="center" vertical="center"/>
    </xf>
    <xf numFmtId="0" fontId="30" fillId="0" borderId="0" xfId="0" applyFont="1">
      <alignment vertical="center"/>
    </xf>
    <xf numFmtId="0" fontId="22" fillId="0" borderId="0" xfId="0" applyFont="1">
      <alignment vertical="center"/>
    </xf>
    <xf numFmtId="0" fontId="11" fillId="0" borderId="0" xfId="0" applyFont="1">
      <alignment vertical="center"/>
    </xf>
    <xf numFmtId="0" fontId="22" fillId="0" borderId="18" xfId="0" applyFont="1" applyBorder="1" applyAlignment="1">
      <alignment horizontal="center" vertical="center" wrapText="1"/>
    </xf>
    <xf numFmtId="0" fontId="22" fillId="0" borderId="19" xfId="0" applyFont="1" applyBorder="1" applyAlignment="1">
      <alignment horizontal="center" vertical="center" wrapText="1"/>
    </xf>
    <xf numFmtId="0" fontId="50" fillId="0" borderId="18" xfId="0" applyFont="1" applyBorder="1" applyAlignment="1">
      <alignment horizontal="center" vertical="center" wrapText="1"/>
    </xf>
    <xf numFmtId="0" fontId="22" fillId="0" borderId="20" xfId="0" applyFont="1" applyBorder="1" applyAlignment="1">
      <alignment horizontal="center" vertical="center" wrapText="1"/>
    </xf>
    <xf numFmtId="0" fontId="0" fillId="0" borderId="1" xfId="0" applyBorder="1">
      <alignment vertical="center"/>
    </xf>
    <xf numFmtId="0" fontId="22" fillId="0" borderId="1" xfId="0" applyFont="1" applyBorder="1" applyAlignment="1">
      <alignment horizontal="left" vertical="center" wrapText="1"/>
    </xf>
    <xf numFmtId="38" fontId="22" fillId="8" borderId="21" xfId="2" applyFont="1" applyFill="1" applyBorder="1" applyAlignment="1" applyProtection="1">
      <alignment vertical="center" shrinkToFit="1"/>
    </xf>
    <xf numFmtId="0" fontId="22" fillId="0" borderId="1" xfId="0" applyFont="1" applyBorder="1">
      <alignment vertical="center"/>
    </xf>
    <xf numFmtId="0" fontId="22" fillId="8" borderId="2" xfId="0" applyFont="1" applyFill="1" applyBorder="1" applyAlignment="1">
      <alignment horizontal="left" vertical="center"/>
    </xf>
    <xf numFmtId="176" fontId="22" fillId="8" borderId="2" xfId="0" applyNumberFormat="1" applyFont="1" applyFill="1" applyBorder="1" applyAlignment="1">
      <alignment horizontal="right" vertical="center"/>
    </xf>
    <xf numFmtId="178" fontId="22" fillId="8" borderId="2" xfId="0" applyNumberFormat="1" applyFont="1" applyFill="1" applyBorder="1" applyAlignment="1">
      <alignment horizontal="right" vertical="center"/>
    </xf>
    <xf numFmtId="38" fontId="22" fillId="8" borderId="22" xfId="2" applyFont="1" applyFill="1" applyBorder="1" applyAlignment="1" applyProtection="1">
      <alignment vertical="center" shrinkToFit="1"/>
    </xf>
    <xf numFmtId="0" fontId="30" fillId="0" borderId="0" xfId="0" applyFont="1" applyAlignment="1">
      <alignment horizontal="left" vertical="center"/>
    </xf>
    <xf numFmtId="0" fontId="11" fillId="0" borderId="0" xfId="0" applyFont="1" applyAlignment="1">
      <alignment horizontal="center" vertical="center" wrapText="1"/>
    </xf>
    <xf numFmtId="38" fontId="22" fillId="0" borderId="0" xfId="2" applyFont="1" applyFill="1" applyBorder="1" applyAlignment="1" applyProtection="1">
      <alignment vertical="center" shrinkToFit="1"/>
    </xf>
    <xf numFmtId="38" fontId="11" fillId="0" borderId="0" xfId="2" applyFont="1" applyFill="1" applyBorder="1" applyAlignment="1" applyProtection="1">
      <alignment vertical="center" shrinkToFit="1"/>
    </xf>
    <xf numFmtId="0" fontId="22" fillId="0" borderId="0" xfId="0" applyFont="1" applyAlignment="1">
      <alignment horizontal="left" vertical="center" wrapText="1"/>
    </xf>
    <xf numFmtId="0" fontId="27" fillId="0" borderId="0" xfId="0" applyFont="1">
      <alignment vertical="center"/>
    </xf>
    <xf numFmtId="0" fontId="51" fillId="0" borderId="0" xfId="0" applyFont="1">
      <alignment vertical="center"/>
    </xf>
    <xf numFmtId="0" fontId="29" fillId="0" borderId="23" xfId="0" applyFont="1" applyBorder="1" applyAlignment="1">
      <alignment horizontal="center" vertical="center"/>
    </xf>
    <xf numFmtId="0" fontId="30" fillId="0" borderId="18" xfId="0" applyFont="1" applyBorder="1" applyAlignment="1">
      <alignment horizontal="center" vertical="center"/>
    </xf>
    <xf numFmtId="0" fontId="30" fillId="0" borderId="23" xfId="0" applyFont="1" applyBorder="1" applyAlignment="1">
      <alignment horizontal="center" vertical="center"/>
    </xf>
    <xf numFmtId="0" fontId="52" fillId="0" borderId="24" xfId="0" applyFont="1" applyBorder="1" applyAlignment="1">
      <alignment horizontal="center" vertical="center"/>
    </xf>
    <xf numFmtId="0" fontId="30" fillId="0" borderId="25" xfId="0" applyFont="1" applyBorder="1" applyAlignment="1">
      <alignment vertical="center" shrinkToFit="1"/>
    </xf>
    <xf numFmtId="0" fontId="52" fillId="0" borderId="26" xfId="0" applyFont="1" applyBorder="1" applyAlignment="1">
      <alignment horizontal="left" vertical="center"/>
    </xf>
    <xf numFmtId="0" fontId="30" fillId="0" borderId="1" xfId="0" applyFont="1" applyBorder="1" applyAlignment="1">
      <alignment vertical="center" shrinkToFit="1"/>
    </xf>
    <xf numFmtId="0" fontId="52" fillId="0" borderId="27" xfId="0" applyFont="1" applyBorder="1" applyAlignment="1">
      <alignment horizontal="left" vertical="center"/>
    </xf>
    <xf numFmtId="0" fontId="30" fillId="0" borderId="27" xfId="0" applyFont="1" applyBorder="1" applyAlignment="1">
      <alignment horizontal="left" vertical="center"/>
    </xf>
    <xf numFmtId="0" fontId="52" fillId="0" borderId="28" xfId="0" applyFont="1" applyBorder="1" applyAlignment="1">
      <alignment horizontal="left" vertical="center"/>
    </xf>
    <xf numFmtId="180" fontId="22" fillId="8" borderId="6" xfId="2" applyNumberFormat="1" applyFont="1" applyFill="1" applyBorder="1" applyAlignment="1" applyProtection="1">
      <alignment vertical="center" shrinkToFit="1"/>
    </xf>
    <xf numFmtId="0" fontId="30" fillId="0" borderId="6" xfId="0" applyFont="1" applyBorder="1" applyAlignment="1">
      <alignment vertical="center" shrinkToFit="1"/>
    </xf>
    <xf numFmtId="38" fontId="22" fillId="4" borderId="29" xfId="2" applyFont="1" applyFill="1" applyBorder="1" applyAlignment="1" applyProtection="1">
      <alignment horizontal="left" vertical="center" shrinkToFit="1"/>
    </xf>
    <xf numFmtId="0" fontId="30" fillId="0" borderId="16" xfId="0" applyFont="1" applyBorder="1" applyAlignment="1">
      <alignment vertical="center" shrinkToFit="1"/>
    </xf>
    <xf numFmtId="0" fontId="30" fillId="0" borderId="2" xfId="0" applyFont="1" applyBorder="1" applyAlignment="1">
      <alignment vertical="center" shrinkToFit="1"/>
    </xf>
    <xf numFmtId="180" fontId="22" fillId="8" borderId="30" xfId="2" applyNumberFormat="1" applyFont="1" applyFill="1" applyBorder="1" applyAlignment="1" applyProtection="1">
      <alignment vertical="center" shrinkToFit="1"/>
    </xf>
    <xf numFmtId="0" fontId="30" fillId="0" borderId="30" xfId="0" applyFont="1" applyBorder="1" applyAlignment="1">
      <alignment vertical="center" shrinkToFit="1"/>
    </xf>
    <xf numFmtId="38" fontId="22" fillId="4" borderId="31" xfId="2" applyFont="1" applyFill="1" applyBorder="1" applyAlignment="1" applyProtection="1">
      <alignment vertical="center" shrinkToFit="1"/>
    </xf>
    <xf numFmtId="38" fontId="22" fillId="8" borderId="32" xfId="2" applyFont="1" applyFill="1" applyBorder="1" applyAlignment="1" applyProtection="1">
      <alignment vertical="center" shrinkToFit="1"/>
    </xf>
    <xf numFmtId="0" fontId="30" fillId="0" borderId="24" xfId="0" applyFont="1" applyBorder="1" applyAlignment="1">
      <alignment vertical="center" shrinkToFit="1"/>
    </xf>
    <xf numFmtId="38" fontId="22" fillId="4" borderId="0" xfId="2" applyFont="1" applyFill="1" applyBorder="1" applyAlignment="1" applyProtection="1">
      <alignment horizontal="center" vertical="center" shrinkToFit="1"/>
    </xf>
    <xf numFmtId="38" fontId="22" fillId="4" borderId="0" xfId="2" applyFont="1" applyFill="1" applyBorder="1" applyAlignment="1" applyProtection="1">
      <alignment vertical="center" shrinkToFit="1"/>
    </xf>
    <xf numFmtId="38" fontId="22" fillId="8" borderId="33" xfId="2" applyFont="1" applyFill="1" applyBorder="1" applyAlignment="1" applyProtection="1">
      <alignment vertical="center" shrinkToFit="1"/>
    </xf>
    <xf numFmtId="0" fontId="30" fillId="0" borderId="34" xfId="0" applyFont="1" applyBorder="1" applyAlignment="1">
      <alignment vertical="center" shrinkToFit="1"/>
    </xf>
    <xf numFmtId="0" fontId="30" fillId="0" borderId="0" xfId="0" applyFont="1" applyAlignment="1">
      <alignment horizontal="center" vertical="center" wrapText="1"/>
    </xf>
    <xf numFmtId="0" fontId="30" fillId="0" borderId="0" xfId="0" applyFont="1" applyAlignment="1">
      <alignment vertical="center" shrinkToFit="1"/>
    </xf>
    <xf numFmtId="0" fontId="8" fillId="0" borderId="0" xfId="0" applyFont="1">
      <alignment vertical="center"/>
    </xf>
    <xf numFmtId="0" fontId="53" fillId="0" borderId="0" xfId="1" applyFont="1" applyProtection="1">
      <alignment vertical="center"/>
    </xf>
    <xf numFmtId="0" fontId="22" fillId="0" borderId="1" xfId="0" applyFont="1" applyBorder="1" applyAlignment="1">
      <alignment horizontal="right" vertical="center" wrapText="1"/>
    </xf>
    <xf numFmtId="189" fontId="22" fillId="8" borderId="1" xfId="2" applyNumberFormat="1" applyFont="1" applyFill="1" applyBorder="1" applyProtection="1">
      <alignment vertical="center"/>
    </xf>
    <xf numFmtId="0" fontId="22" fillId="0" borderId="1" xfId="0" applyFont="1" applyBorder="1" applyAlignment="1">
      <alignment horizontal="right" vertical="center"/>
    </xf>
    <xf numFmtId="0" fontId="54" fillId="0" borderId="1" xfId="0" applyFont="1" applyBorder="1" applyAlignment="1">
      <alignment horizontal="left" vertical="center" wrapText="1"/>
    </xf>
    <xf numFmtId="0" fontId="54" fillId="0" borderId="1" xfId="0" applyFont="1" applyBorder="1">
      <alignment vertical="center"/>
    </xf>
    <xf numFmtId="0" fontId="12" fillId="0" borderId="1" xfId="0" applyFont="1" applyBorder="1">
      <alignment vertical="center"/>
    </xf>
    <xf numFmtId="0" fontId="12" fillId="0" borderId="1" xfId="0" applyFont="1" applyBorder="1" applyAlignment="1">
      <alignment vertical="center" wrapText="1"/>
    </xf>
    <xf numFmtId="0" fontId="26" fillId="0" borderId="1" xfId="0" applyFont="1" applyBorder="1" applyAlignment="1">
      <alignment vertical="center" wrapText="1"/>
    </xf>
    <xf numFmtId="0" fontId="30" fillId="7" borderId="22" xfId="0" applyFont="1" applyFill="1" applyBorder="1" applyAlignment="1" applyProtection="1">
      <alignment horizontal="center" vertical="center"/>
      <protection locked="0"/>
    </xf>
    <xf numFmtId="181" fontId="23" fillId="6" borderId="10" xfId="5" applyNumberFormat="1" applyFont="1" applyFill="1" applyBorder="1" applyAlignment="1" applyProtection="1">
      <alignment horizontal="right" vertical="center" shrinkToFit="1"/>
      <protection locked="0"/>
    </xf>
    <xf numFmtId="181" fontId="23" fillId="6" borderId="11" xfId="5" applyNumberFormat="1" applyFont="1" applyFill="1" applyBorder="1" applyAlignment="1" applyProtection="1">
      <alignment horizontal="right" vertical="center" shrinkToFit="1"/>
      <protection locked="0"/>
    </xf>
    <xf numFmtId="0" fontId="29" fillId="6" borderId="94" xfId="4" applyFont="1" applyFill="1" applyBorder="1" applyAlignment="1" applyProtection="1">
      <alignment horizontal="left" vertical="center" shrinkToFit="1"/>
      <protection locked="0"/>
    </xf>
    <xf numFmtId="0" fontId="29" fillId="6" borderId="97" xfId="4" applyFont="1" applyFill="1" applyBorder="1" applyAlignment="1" applyProtection="1">
      <alignment horizontal="left" vertical="center" shrinkToFit="1"/>
      <protection locked="0"/>
    </xf>
    <xf numFmtId="0" fontId="29" fillId="6" borderId="98" xfId="4" applyFont="1" applyFill="1" applyBorder="1" applyAlignment="1" applyProtection="1">
      <alignment horizontal="left" vertical="center" shrinkToFit="1"/>
      <protection locked="0"/>
    </xf>
    <xf numFmtId="31" fontId="29" fillId="6" borderId="89" xfId="4" applyNumberFormat="1" applyFont="1" applyFill="1" applyBorder="1" applyAlignment="1" applyProtection="1">
      <alignment horizontal="right" shrinkToFit="1"/>
      <protection locked="0"/>
    </xf>
    <xf numFmtId="0" fontId="29" fillId="6" borderId="91" xfId="4" applyFont="1" applyFill="1" applyBorder="1" applyAlignment="1" applyProtection="1">
      <alignment horizontal="right"/>
      <protection locked="0"/>
    </xf>
    <xf numFmtId="31" fontId="29" fillId="6" borderId="1" xfId="4" applyNumberFormat="1" applyFont="1" applyFill="1" applyBorder="1" applyAlignment="1" applyProtection="1">
      <alignment horizontal="right" shrinkToFit="1"/>
      <protection locked="0"/>
    </xf>
    <xf numFmtId="0" fontId="29" fillId="6" borderId="92" xfId="4" applyFont="1" applyFill="1" applyBorder="1" applyAlignment="1" applyProtection="1">
      <alignment horizontal="right"/>
      <protection locked="0"/>
    </xf>
    <xf numFmtId="0" fontId="29" fillId="6" borderId="90" xfId="4" applyFont="1" applyFill="1" applyBorder="1" applyAlignment="1" applyProtection="1">
      <alignment horizontal="right" shrinkToFit="1"/>
      <protection locked="0"/>
    </xf>
    <xf numFmtId="0" fontId="29" fillId="6" borderId="93" xfId="4" applyFont="1" applyFill="1" applyBorder="1" applyAlignment="1" applyProtection="1">
      <alignment horizontal="right"/>
      <protection locked="0"/>
    </xf>
    <xf numFmtId="0" fontId="29" fillId="6" borderId="94" xfId="4" applyFont="1" applyFill="1" applyBorder="1" applyAlignment="1" applyProtection="1">
      <alignment shrinkToFit="1"/>
      <protection locked="0"/>
    </xf>
    <xf numFmtId="0" fontId="29" fillId="6" borderId="97" xfId="4" applyFont="1" applyFill="1" applyBorder="1" applyAlignment="1" applyProtection="1">
      <alignment shrinkToFit="1"/>
      <protection locked="0"/>
    </xf>
    <xf numFmtId="0" fontId="29" fillId="6" borderId="98" xfId="4" applyFont="1" applyFill="1" applyBorder="1" applyAlignment="1" applyProtection="1">
      <alignment shrinkToFit="1"/>
      <protection locked="0"/>
    </xf>
    <xf numFmtId="0" fontId="29" fillId="6" borderId="35" xfId="4" applyFont="1" applyFill="1" applyBorder="1" applyAlignment="1" applyProtection="1">
      <alignment shrinkToFit="1"/>
      <protection locked="0"/>
    </xf>
    <xf numFmtId="0" fontId="29" fillId="6" borderId="25" xfId="4" applyFont="1" applyFill="1" applyBorder="1" applyAlignment="1" applyProtection="1">
      <alignment shrinkToFit="1"/>
      <protection locked="0"/>
    </xf>
    <xf numFmtId="0" fontId="29" fillId="6" borderId="7" xfId="4" applyFont="1" applyFill="1" applyBorder="1" applyAlignment="1" applyProtection="1">
      <alignment shrinkToFit="1"/>
      <protection locked="0"/>
    </xf>
    <xf numFmtId="0" fontId="29" fillId="6" borderId="1" xfId="4" applyFont="1" applyFill="1" applyBorder="1" applyAlignment="1" applyProtection="1">
      <alignment shrinkToFit="1"/>
      <protection locked="0"/>
    </xf>
    <xf numFmtId="0" fontId="29" fillId="6" borderId="36" xfId="4" applyFont="1" applyFill="1" applyBorder="1" applyAlignment="1" applyProtection="1">
      <alignment shrinkToFit="1"/>
      <protection locked="0"/>
    </xf>
    <xf numFmtId="0" fontId="29" fillId="6" borderId="9" xfId="4" applyFont="1" applyFill="1" applyBorder="1" applyAlignment="1" applyProtection="1">
      <alignment shrinkToFit="1"/>
      <protection locked="0"/>
    </xf>
    <xf numFmtId="10" fontId="29" fillId="6" borderId="25" xfId="4" applyNumberFormat="1" applyFont="1" applyFill="1" applyBorder="1" applyProtection="1">
      <protection locked="0"/>
    </xf>
    <xf numFmtId="9" fontId="29" fillId="6" borderId="1" xfId="4" applyNumberFormat="1" applyFont="1" applyFill="1" applyBorder="1" applyProtection="1">
      <protection locked="0"/>
    </xf>
    <xf numFmtId="9" fontId="29" fillId="6" borderId="9" xfId="4" applyNumberFormat="1" applyFont="1" applyFill="1" applyBorder="1" applyProtection="1">
      <protection locked="0"/>
    </xf>
    <xf numFmtId="0" fontId="8" fillId="6" borderId="35" xfId="4" applyFill="1" applyBorder="1" applyAlignment="1" applyProtection="1">
      <alignment shrinkToFit="1"/>
      <protection locked="0"/>
    </xf>
    <xf numFmtId="0" fontId="8" fillId="6" borderId="25" xfId="4" applyFill="1" applyBorder="1" applyAlignment="1" applyProtection="1">
      <alignment shrinkToFit="1"/>
      <protection locked="0"/>
    </xf>
    <xf numFmtId="0" fontId="8" fillId="6" borderId="7" xfId="4" applyFill="1" applyBorder="1" applyAlignment="1" applyProtection="1">
      <alignment shrinkToFit="1"/>
      <protection locked="0"/>
    </xf>
    <xf numFmtId="0" fontId="8" fillId="6" borderId="1" xfId="4" applyFill="1" applyBorder="1" applyAlignment="1" applyProtection="1">
      <alignment shrinkToFit="1"/>
      <protection locked="0"/>
    </xf>
    <xf numFmtId="0" fontId="8" fillId="6" borderId="8" xfId="4" applyFill="1" applyBorder="1" applyAlignment="1" applyProtection="1">
      <alignment shrinkToFit="1"/>
      <protection locked="0"/>
    </xf>
    <xf numFmtId="0" fontId="8" fillId="6" borderId="9" xfId="4" applyFill="1" applyBorder="1" applyAlignment="1" applyProtection="1">
      <alignment shrinkToFit="1"/>
      <protection locked="0"/>
    </xf>
    <xf numFmtId="181" fontId="8" fillId="6" borderId="26" xfId="4" applyNumberFormat="1" applyFill="1" applyBorder="1" applyProtection="1">
      <protection locked="0"/>
    </xf>
    <xf numFmtId="181" fontId="8" fillId="6" borderId="27" xfId="4" applyNumberFormat="1" applyFill="1" applyBorder="1" applyProtection="1">
      <protection locked="0"/>
    </xf>
    <xf numFmtId="181" fontId="8" fillId="6" borderId="37" xfId="4" applyNumberFormat="1" applyFill="1" applyBorder="1" applyProtection="1">
      <protection locked="0"/>
    </xf>
    <xf numFmtId="0" fontId="36" fillId="0" borderId="0" xfId="4" applyFont="1"/>
    <xf numFmtId="0" fontId="27" fillId="0" borderId="0" xfId="4" applyFont="1"/>
    <xf numFmtId="0" fontId="29" fillId="0" borderId="1" xfId="4" applyFont="1" applyBorder="1" applyAlignment="1">
      <alignment horizontal="center" vertical="center" wrapText="1"/>
    </xf>
    <xf numFmtId="0" fontId="29" fillId="0" borderId="2" xfId="4" applyFont="1" applyBorder="1" applyAlignment="1">
      <alignment horizontal="center" vertical="center"/>
    </xf>
    <xf numFmtId="0" fontId="29" fillId="0" borderId="1" xfId="4" applyFont="1" applyBorder="1" applyAlignment="1">
      <alignment shrinkToFit="1"/>
    </xf>
    <xf numFmtId="31" fontId="29" fillId="0" borderId="1" xfId="4" applyNumberFormat="1" applyFont="1" applyBorder="1" applyAlignment="1">
      <alignment shrinkToFit="1"/>
    </xf>
    <xf numFmtId="181" fontId="29" fillId="0" borderId="1" xfId="4" applyNumberFormat="1" applyFont="1" applyBorder="1"/>
    <xf numFmtId="181" fontId="29" fillId="0" borderId="1" xfId="4" applyNumberFormat="1" applyFont="1" applyBorder="1" applyAlignment="1">
      <alignment horizontal="right"/>
    </xf>
    <xf numFmtId="0" fontId="29" fillId="0" borderId="1" xfId="4" applyFont="1" applyBorder="1" applyAlignment="1">
      <alignment horizontal="right"/>
    </xf>
    <xf numFmtId="0" fontId="29" fillId="0" borderId="1" xfId="4" applyFont="1" applyBorder="1" applyAlignment="1">
      <alignment horizontal="center" vertical="center"/>
    </xf>
    <xf numFmtId="0" fontId="29" fillId="0" borderId="2" xfId="4" applyFont="1" applyBorder="1" applyAlignment="1">
      <alignment shrinkToFit="1"/>
    </xf>
    <xf numFmtId="31" fontId="29" fillId="0" borderId="2" xfId="4" applyNumberFormat="1" applyFont="1" applyBorder="1" applyAlignment="1">
      <alignment shrinkToFit="1"/>
    </xf>
    <xf numFmtId="181" fontId="29" fillId="0" borderId="2" xfId="4" applyNumberFormat="1" applyFont="1" applyBorder="1"/>
    <xf numFmtId="181" fontId="29" fillId="0" borderId="2" xfId="4" applyNumberFormat="1" applyFont="1" applyBorder="1" applyAlignment="1">
      <alignment horizontal="right"/>
    </xf>
    <xf numFmtId="0" fontId="29" fillId="0" borderId="2" xfId="4" applyFont="1" applyBorder="1" applyAlignment="1">
      <alignment horizontal="right"/>
    </xf>
    <xf numFmtId="0" fontId="55" fillId="0" borderId="5" xfId="4" applyFont="1" applyBorder="1"/>
    <xf numFmtId="0" fontId="29" fillId="0" borderId="21" xfId="4" applyFont="1" applyBorder="1" applyAlignment="1">
      <alignment horizontal="center" vertical="center"/>
    </xf>
    <xf numFmtId="181" fontId="29" fillId="9" borderId="16" xfId="4" applyNumberFormat="1" applyFont="1" applyFill="1" applyBorder="1"/>
    <xf numFmtId="181" fontId="29" fillId="9" borderId="16" xfId="4" applyNumberFormat="1" applyFont="1" applyFill="1" applyBorder="1" applyAlignment="1">
      <alignment horizontal="right"/>
    </xf>
    <xf numFmtId="181" fontId="29" fillId="10" borderId="16" xfId="4" applyNumberFormat="1" applyFont="1" applyFill="1" applyBorder="1" applyAlignment="1">
      <alignment horizontal="right"/>
    </xf>
    <xf numFmtId="181" fontId="29" fillId="9" borderId="99" xfId="4" applyNumberFormat="1" applyFont="1" applyFill="1" applyBorder="1" applyAlignment="1">
      <alignment horizontal="right"/>
    </xf>
    <xf numFmtId="181" fontId="29" fillId="0" borderId="100" xfId="4" applyNumberFormat="1" applyFont="1" applyBorder="1" applyAlignment="1">
      <alignment horizontal="right"/>
    </xf>
    <xf numFmtId="0" fontId="8" fillId="0" borderId="5" xfId="4" applyBorder="1"/>
    <xf numFmtId="0" fontId="29" fillId="0" borderId="2" xfId="4" applyFont="1" applyBorder="1"/>
    <xf numFmtId="0" fontId="56" fillId="0" borderId="5" xfId="4" applyFont="1" applyBorder="1"/>
    <xf numFmtId="0" fontId="29" fillId="0" borderId="13" xfId="4" applyFont="1" applyBorder="1" applyAlignment="1">
      <alignment horizontal="center" vertical="center"/>
    </xf>
    <xf numFmtId="0" fontId="29" fillId="9" borderId="16" xfId="4" applyFont="1" applyFill="1" applyBorder="1"/>
    <xf numFmtId="181" fontId="8" fillId="0" borderId="5" xfId="4" applyNumberFormat="1" applyBorder="1"/>
    <xf numFmtId="0" fontId="29" fillId="0" borderId="4" xfId="4" applyFont="1" applyBorder="1" applyAlignment="1">
      <alignment shrinkToFit="1"/>
    </xf>
    <xf numFmtId="181" fontId="29" fillId="0" borderId="4" xfId="4" applyNumberFormat="1" applyFont="1" applyBorder="1" applyAlignment="1">
      <alignment vertical="center" wrapText="1"/>
    </xf>
    <xf numFmtId="9" fontId="29" fillId="0" borderId="2" xfId="4" applyNumberFormat="1" applyFont="1" applyBorder="1" applyAlignment="1">
      <alignment horizontal="right"/>
    </xf>
    <xf numFmtId="181" fontId="29" fillId="11" borderId="2" xfId="4" applyNumberFormat="1" applyFont="1" applyFill="1" applyBorder="1"/>
    <xf numFmtId="181" fontId="29" fillId="11" borderId="38" xfId="4" applyNumberFormat="1" applyFont="1" applyFill="1" applyBorder="1"/>
    <xf numFmtId="181" fontId="29" fillId="11" borderId="39" xfId="4" applyNumberFormat="1" applyFont="1" applyFill="1" applyBorder="1"/>
    <xf numFmtId="181" fontId="29" fillId="11" borderId="40" xfId="4" applyNumberFormat="1" applyFont="1" applyFill="1" applyBorder="1"/>
    <xf numFmtId="181" fontId="29" fillId="10" borderId="16" xfId="4" applyNumberFormat="1" applyFont="1" applyFill="1" applyBorder="1"/>
    <xf numFmtId="0" fontId="29" fillId="0" borderId="2" xfId="4" applyFont="1" applyBorder="1" applyAlignment="1">
      <alignment vertical="center"/>
    </xf>
    <xf numFmtId="0" fontId="28" fillId="0" borderId="1" xfId="4" applyFont="1" applyBorder="1" applyAlignment="1">
      <alignment vertical="center" wrapText="1"/>
    </xf>
    <xf numFmtId="0" fontId="29" fillId="0" borderId="0" xfId="4" applyFont="1" applyAlignment="1">
      <alignment horizontal="center" vertical="center" wrapText="1"/>
    </xf>
    <xf numFmtId="0" fontId="29" fillId="4" borderId="0" xfId="4" applyFont="1" applyFill="1"/>
    <xf numFmtId="0" fontId="56" fillId="0" borderId="0" xfId="4" applyFont="1"/>
    <xf numFmtId="0" fontId="8" fillId="4" borderId="0" xfId="4" applyFill="1"/>
    <xf numFmtId="0" fontId="27" fillId="0" borderId="5" xfId="4" applyFont="1" applyBorder="1"/>
    <xf numFmtId="0" fontId="29" fillId="0" borderId="0" xfId="4" applyFont="1" applyAlignment="1">
      <alignment horizontal="center" vertical="center"/>
    </xf>
    <xf numFmtId="9" fontId="36" fillId="0" borderId="0" xfId="4" applyNumberFormat="1" applyFont="1"/>
    <xf numFmtId="0" fontId="29" fillId="0" borderId="0" xfId="4" applyFont="1" applyAlignment="1">
      <alignment horizontal="left" vertical="center"/>
    </xf>
    <xf numFmtId="0" fontId="8" fillId="0" borderId="41" xfId="4" applyBorder="1" applyAlignment="1">
      <alignment horizontal="center" vertical="center"/>
    </xf>
    <xf numFmtId="0" fontId="8" fillId="0" borderId="42" xfId="4" applyBorder="1" applyAlignment="1">
      <alignment horizontal="center" vertical="center" shrinkToFit="1"/>
    </xf>
    <xf numFmtId="180" fontId="36" fillId="9" borderId="24" xfId="4" applyNumberFormat="1" applyFont="1" applyFill="1" applyBorder="1"/>
    <xf numFmtId="180" fontId="36" fillId="9" borderId="43" xfId="4" applyNumberFormat="1" applyFont="1" applyFill="1" applyBorder="1"/>
    <xf numFmtId="180" fontId="29" fillId="9" borderId="20" xfId="4" applyNumberFormat="1" applyFont="1" applyFill="1" applyBorder="1" applyAlignment="1">
      <alignment vertical="center"/>
    </xf>
    <xf numFmtId="190" fontId="36" fillId="9" borderId="43" xfId="4" applyNumberFormat="1" applyFont="1" applyFill="1" applyBorder="1"/>
    <xf numFmtId="0" fontId="29" fillId="0" borderId="0" xfId="4" applyFont="1" applyAlignment="1">
      <alignment horizontal="right"/>
    </xf>
    <xf numFmtId="0" fontId="29" fillId="0" borderId="22" xfId="4" applyFont="1" applyBorder="1" applyAlignment="1">
      <alignment horizontal="right" vertical="center"/>
    </xf>
    <xf numFmtId="0" fontId="36" fillId="0" borderId="0" xfId="4" applyFont="1" applyAlignment="1">
      <alignment horizontal="center" vertical="center"/>
    </xf>
    <xf numFmtId="0" fontId="29" fillId="0" borderId="21" xfId="4" applyFont="1" applyBorder="1" applyAlignment="1">
      <alignment vertical="center"/>
    </xf>
    <xf numFmtId="0" fontId="29" fillId="0" borderId="3" xfId="4" applyFont="1" applyBorder="1" applyAlignment="1">
      <alignment vertical="center"/>
    </xf>
    <xf numFmtId="0" fontId="29" fillId="0" borderId="0" xfId="4" applyFont="1" applyAlignment="1">
      <alignment vertical="center"/>
    </xf>
    <xf numFmtId="180" fontId="36" fillId="9" borderId="28" xfId="4" applyNumberFormat="1" applyFont="1" applyFill="1" applyBorder="1"/>
    <xf numFmtId="180" fontId="36" fillId="9" borderId="2" xfId="4" applyNumberFormat="1" applyFont="1" applyFill="1" applyBorder="1"/>
    <xf numFmtId="180" fontId="36" fillId="0" borderId="0" xfId="4" applyNumberFormat="1" applyFont="1"/>
    <xf numFmtId="180" fontId="36" fillId="6" borderId="101" xfId="4" applyNumberFormat="1" applyFont="1" applyFill="1" applyBorder="1" applyAlignment="1">
      <alignment horizontal="right"/>
    </xf>
    <xf numFmtId="180" fontId="36" fillId="6" borderId="102" xfId="4" applyNumberFormat="1" applyFont="1" applyFill="1" applyBorder="1" applyAlignment="1">
      <alignment horizontal="right"/>
    </xf>
    <xf numFmtId="180" fontId="36" fillId="4" borderId="0" xfId="4" applyNumberFormat="1" applyFont="1" applyFill="1" applyAlignment="1">
      <alignment horizontal="right"/>
    </xf>
    <xf numFmtId="180" fontId="36" fillId="6" borderId="103" xfId="4" applyNumberFormat="1" applyFont="1" applyFill="1" applyBorder="1" applyAlignment="1">
      <alignment horizontal="right"/>
    </xf>
    <xf numFmtId="180" fontId="36" fillId="6" borderId="104" xfId="4" applyNumberFormat="1" applyFont="1" applyFill="1" applyBorder="1" applyAlignment="1">
      <alignment horizontal="right"/>
    </xf>
    <xf numFmtId="180" fontId="36" fillId="9" borderId="44" xfId="4" applyNumberFormat="1" applyFont="1" applyFill="1" applyBorder="1"/>
    <xf numFmtId="180" fontId="36" fillId="9" borderId="16" xfId="4" applyNumberFormat="1" applyFont="1" applyFill="1" applyBorder="1"/>
    <xf numFmtId="180" fontId="36" fillId="4" borderId="0" xfId="4" applyNumberFormat="1" applyFont="1" applyFill="1"/>
    <xf numFmtId="190" fontId="36" fillId="9" borderId="37" xfId="4" applyNumberFormat="1" applyFont="1" applyFill="1" applyBorder="1"/>
    <xf numFmtId="9" fontId="36" fillId="9" borderId="1" xfId="4" applyNumberFormat="1" applyFont="1" applyFill="1" applyBorder="1"/>
    <xf numFmtId="180" fontId="36" fillId="6" borderId="101" xfId="4" applyNumberFormat="1" applyFont="1" applyFill="1" applyBorder="1" applyProtection="1">
      <protection locked="0"/>
    </xf>
    <xf numFmtId="180" fontId="36" fillId="6" borderId="103" xfId="4" applyNumberFormat="1" applyFont="1" applyFill="1" applyBorder="1" applyProtection="1">
      <protection locked="0"/>
    </xf>
    <xf numFmtId="0" fontId="8" fillId="6" borderId="45" xfId="4" applyFill="1" applyBorder="1" applyAlignment="1" applyProtection="1">
      <alignment horizontal="center" vertical="center"/>
      <protection locked="0"/>
    </xf>
    <xf numFmtId="0" fontId="8" fillId="6" borderId="46" xfId="4" applyFill="1" applyBorder="1" applyAlignment="1" applyProtection="1">
      <alignment horizontal="center" vertical="center"/>
      <protection locked="0"/>
    </xf>
    <xf numFmtId="0" fontId="8" fillId="6" borderId="47" xfId="4" applyFill="1" applyBorder="1" applyAlignment="1" applyProtection="1">
      <alignment horizontal="center" vertical="center"/>
      <protection locked="0"/>
    </xf>
    <xf numFmtId="0" fontId="8" fillId="6" borderId="48" xfId="4" applyFill="1" applyBorder="1" applyAlignment="1" applyProtection="1">
      <alignment horizontal="center" vertical="center"/>
      <protection locked="0"/>
    </xf>
    <xf numFmtId="0" fontId="8" fillId="6" borderId="48" xfId="4" applyFill="1" applyBorder="1" applyAlignment="1" applyProtection="1">
      <alignment horizontal="center"/>
      <protection locked="0"/>
    </xf>
    <xf numFmtId="0" fontId="29" fillId="6" borderId="45" xfId="4" applyFont="1" applyFill="1" applyBorder="1" applyAlignment="1" applyProtection="1">
      <alignment horizontal="right" vertical="center"/>
      <protection locked="0"/>
    </xf>
    <xf numFmtId="0" fontId="29" fillId="6" borderId="49" xfId="4" applyFont="1" applyFill="1" applyBorder="1" applyAlignment="1" applyProtection="1">
      <alignment horizontal="right" vertical="center"/>
      <protection locked="0"/>
    </xf>
    <xf numFmtId="0" fontId="8" fillId="6" borderId="45" xfId="4" applyFill="1" applyBorder="1" applyAlignment="1" applyProtection="1">
      <alignment horizontal="right" vertical="center"/>
      <protection locked="0"/>
    </xf>
    <xf numFmtId="0" fontId="8" fillId="6" borderId="46" xfId="4" applyFill="1" applyBorder="1" applyAlignment="1" applyProtection="1">
      <alignment horizontal="right" vertical="center"/>
      <protection locked="0"/>
    </xf>
    <xf numFmtId="0" fontId="8" fillId="6" borderId="49" xfId="4" applyFill="1" applyBorder="1" applyAlignment="1" applyProtection="1">
      <alignment horizontal="right" vertical="center"/>
      <protection locked="0"/>
    </xf>
    <xf numFmtId="0" fontId="52" fillId="6" borderId="28" xfId="0" applyFont="1" applyFill="1" applyBorder="1" applyAlignment="1" applyProtection="1">
      <alignment horizontal="left" vertical="center"/>
      <protection locked="0"/>
    </xf>
    <xf numFmtId="0" fontId="14" fillId="12" borderId="1" xfId="0" applyFont="1" applyFill="1" applyBorder="1" applyAlignment="1">
      <alignment vertical="center" shrinkToFit="1"/>
    </xf>
    <xf numFmtId="179" fontId="14" fillId="12" borderId="1" xfId="0" applyNumberFormat="1" applyFont="1" applyFill="1" applyBorder="1" applyAlignment="1">
      <alignment vertical="center" shrinkToFit="1"/>
    </xf>
    <xf numFmtId="0" fontId="0" fillId="5" borderId="1" xfId="0" applyFill="1" applyBorder="1">
      <alignment vertical="center"/>
    </xf>
    <xf numFmtId="0" fontId="0" fillId="0" borderId="7" xfId="0" applyBorder="1">
      <alignment vertical="center"/>
    </xf>
    <xf numFmtId="177" fontId="14" fillId="2" borderId="1" xfId="0" applyNumberFormat="1" applyFont="1" applyFill="1" applyBorder="1" applyAlignment="1">
      <alignment vertical="center" shrinkToFit="1"/>
    </xf>
    <xf numFmtId="49" fontId="14" fillId="2" borderId="1" xfId="0" applyNumberFormat="1" applyFont="1" applyFill="1" applyBorder="1" applyAlignment="1">
      <alignment horizontal="center" vertical="center"/>
    </xf>
    <xf numFmtId="49" fontId="14" fillId="2" borderId="50" xfId="0" applyNumberFormat="1" applyFont="1" applyFill="1" applyBorder="1" applyAlignment="1">
      <alignment horizontal="center" vertical="center"/>
    </xf>
    <xf numFmtId="49" fontId="14" fillId="2" borderId="3" xfId="0" applyNumberFormat="1" applyFont="1" applyFill="1" applyBorder="1" applyAlignment="1">
      <alignment horizontal="center" vertical="center"/>
    </xf>
    <xf numFmtId="49" fontId="4" fillId="0" borderId="12" xfId="0" applyNumberFormat="1" applyFont="1" applyBorder="1" applyAlignment="1">
      <alignment vertical="center" shrinkToFit="1"/>
    </xf>
    <xf numFmtId="181" fontId="14" fillId="2" borderId="1" xfId="0" applyNumberFormat="1" applyFont="1" applyFill="1" applyBorder="1" applyAlignment="1" applyProtection="1">
      <alignment vertical="center" shrinkToFit="1"/>
      <protection hidden="1"/>
    </xf>
    <xf numFmtId="49" fontId="20" fillId="0" borderId="12" xfId="0" applyNumberFormat="1" applyFont="1" applyBorder="1" applyAlignment="1">
      <alignment vertical="center" shrinkToFit="1"/>
    </xf>
    <xf numFmtId="49" fontId="4" fillId="0" borderId="11" xfId="0" applyNumberFormat="1" applyFont="1" applyBorder="1" applyAlignment="1">
      <alignment vertical="center" shrinkToFit="1"/>
    </xf>
    <xf numFmtId="0" fontId="18" fillId="0" borderId="2" xfId="5" applyFont="1" applyBorder="1" applyAlignment="1">
      <alignment horizontal="left" vertical="center" wrapText="1"/>
    </xf>
    <xf numFmtId="0" fontId="14" fillId="2" borderId="1" xfId="0" applyFont="1" applyFill="1" applyBorder="1" applyAlignment="1">
      <alignment vertical="center" shrinkToFit="1"/>
    </xf>
    <xf numFmtId="49" fontId="4" fillId="0" borderId="3" xfId="0" applyNumberFormat="1" applyFont="1" applyBorder="1" applyAlignment="1">
      <alignment vertical="center" shrinkToFit="1"/>
    </xf>
    <xf numFmtId="49" fontId="14" fillId="0" borderId="0" xfId="0" applyNumberFormat="1" applyFont="1">
      <alignment vertical="center"/>
    </xf>
    <xf numFmtId="0" fontId="14" fillId="0" borderId="51" xfId="0" applyFont="1" applyBorder="1">
      <alignment vertical="center"/>
    </xf>
    <xf numFmtId="49" fontId="14" fillId="0" borderId="51" xfId="0" applyNumberFormat="1" applyFont="1" applyBorder="1">
      <alignment vertical="center"/>
    </xf>
    <xf numFmtId="0" fontId="14" fillId="0" borderId="105" xfId="0" applyFont="1" applyBorder="1" applyAlignment="1">
      <alignment horizontal="right" vertical="center"/>
    </xf>
    <xf numFmtId="181" fontId="14" fillId="8" borderId="106" xfId="0" applyNumberFormat="1" applyFont="1" applyFill="1" applyBorder="1" applyAlignment="1" applyProtection="1">
      <alignment vertical="center" shrinkToFit="1"/>
      <protection hidden="1"/>
    </xf>
    <xf numFmtId="49" fontId="21" fillId="0" borderId="0" xfId="0" applyNumberFormat="1" applyFont="1" applyAlignment="1">
      <alignment horizontal="right" vertical="center"/>
    </xf>
    <xf numFmtId="180" fontId="14" fillId="10" borderId="1" xfId="0" applyNumberFormat="1" applyFont="1" applyFill="1" applyBorder="1" applyAlignment="1" applyProtection="1">
      <alignment vertical="center" shrinkToFit="1"/>
      <protection locked="0"/>
    </xf>
    <xf numFmtId="0" fontId="22" fillId="0" borderId="6" xfId="0" applyFont="1" applyBorder="1" applyAlignment="1">
      <alignment vertical="center" wrapText="1"/>
    </xf>
    <xf numFmtId="49" fontId="4" fillId="6" borderId="13" xfId="0" applyNumberFormat="1" applyFont="1" applyFill="1" applyBorder="1" applyAlignment="1" applyProtection="1">
      <alignment vertical="center" shrinkToFit="1"/>
      <protection locked="0"/>
    </xf>
    <xf numFmtId="0" fontId="11" fillId="0" borderId="6" xfId="0" applyFont="1" applyBorder="1" applyAlignment="1">
      <alignment vertical="center" wrapText="1"/>
    </xf>
    <xf numFmtId="181" fontId="22" fillId="6" borderId="1" xfId="0" applyNumberFormat="1" applyFont="1" applyFill="1" applyBorder="1" applyAlignment="1" applyProtection="1">
      <alignment horizontal="right" vertical="center" shrinkToFit="1"/>
      <protection locked="0"/>
    </xf>
    <xf numFmtId="181" fontId="22" fillId="6" borderId="16" xfId="0" applyNumberFormat="1" applyFont="1" applyFill="1" applyBorder="1" applyAlignment="1" applyProtection="1">
      <alignment horizontal="left" vertical="center" shrinkToFit="1"/>
      <protection locked="0"/>
    </xf>
    <xf numFmtId="0" fontId="51" fillId="0" borderId="1" xfId="0" applyFont="1" applyBorder="1">
      <alignment vertical="center"/>
    </xf>
    <xf numFmtId="178" fontId="22" fillId="0" borderId="2" xfId="0" applyNumberFormat="1" applyFont="1" applyBorder="1" applyAlignment="1">
      <alignment horizontal="right" vertical="center"/>
    </xf>
    <xf numFmtId="0" fontId="51" fillId="10" borderId="1" xfId="0" applyFont="1" applyFill="1" applyBorder="1" applyAlignment="1">
      <alignment vertical="center" wrapText="1"/>
    </xf>
    <xf numFmtId="0" fontId="51" fillId="10" borderId="1" xfId="0" applyFont="1" applyFill="1" applyBorder="1">
      <alignment vertical="center"/>
    </xf>
    <xf numFmtId="0" fontId="12" fillId="10" borderId="1" xfId="0" applyFont="1" applyFill="1" applyBorder="1" applyAlignment="1">
      <alignment vertical="center" shrinkToFit="1"/>
    </xf>
    <xf numFmtId="183" fontId="12" fillId="10" borderId="1" xfId="0" applyNumberFormat="1" applyFont="1" applyFill="1" applyBorder="1" applyAlignment="1">
      <alignment vertical="center" shrinkToFit="1"/>
    </xf>
    <xf numFmtId="189" fontId="22" fillId="10" borderId="1" xfId="2" applyNumberFormat="1" applyFont="1" applyFill="1" applyBorder="1" applyProtection="1">
      <alignment vertical="center"/>
    </xf>
    <xf numFmtId="177" fontId="14" fillId="10" borderId="1" xfId="0" applyNumberFormat="1" applyFont="1" applyFill="1" applyBorder="1" applyAlignment="1">
      <alignment vertical="center" shrinkToFit="1"/>
    </xf>
    <xf numFmtId="0" fontId="51" fillId="10" borderId="1" xfId="0" applyFont="1" applyFill="1" applyBorder="1" applyAlignment="1">
      <alignment vertical="center" shrinkToFit="1"/>
    </xf>
    <xf numFmtId="181" fontId="12" fillId="10" borderId="52" xfId="0" applyNumberFormat="1" applyFont="1" applyFill="1" applyBorder="1" applyAlignment="1">
      <alignment vertical="center" shrinkToFit="1"/>
    </xf>
    <xf numFmtId="183" fontId="22" fillId="0" borderId="1" xfId="0" applyNumberFormat="1" applyFont="1" applyBorder="1" applyAlignment="1">
      <alignment vertical="center" shrinkToFit="1"/>
    </xf>
    <xf numFmtId="187" fontId="50" fillId="0" borderId="1" xfId="0" applyNumberFormat="1" applyFont="1" applyBorder="1" applyAlignment="1">
      <alignment horizontal="right" vertical="center"/>
    </xf>
    <xf numFmtId="183" fontId="22" fillId="0" borderId="1" xfId="0" applyNumberFormat="1" applyFont="1" applyBorder="1" applyAlignment="1">
      <alignment horizontal="right" vertical="center" shrinkToFit="1"/>
    </xf>
    <xf numFmtId="177" fontId="22" fillId="7" borderId="1" xfId="0" applyNumberFormat="1" applyFont="1" applyFill="1" applyBorder="1" applyAlignment="1">
      <alignment vertical="center" shrinkToFit="1"/>
    </xf>
    <xf numFmtId="178" fontId="50" fillId="0" borderId="1" xfId="0" applyNumberFormat="1" applyFont="1" applyBorder="1" applyAlignment="1">
      <alignment horizontal="right" vertical="center"/>
    </xf>
    <xf numFmtId="0" fontId="57" fillId="4" borderId="0" xfId="0" applyFont="1" applyFill="1" applyAlignment="1">
      <alignment horizontal="center" vertical="center" wrapText="1"/>
    </xf>
    <xf numFmtId="38" fontId="22" fillId="12" borderId="22" xfId="2" applyFont="1" applyFill="1" applyBorder="1" applyAlignment="1" applyProtection="1">
      <alignment vertical="center" shrinkToFit="1"/>
    </xf>
    <xf numFmtId="179" fontId="58" fillId="0" borderId="22" xfId="0" applyNumberFormat="1" applyFont="1" applyBorder="1" applyAlignment="1">
      <alignment vertical="center" wrapText="1" shrinkToFit="1"/>
    </xf>
    <xf numFmtId="38" fontId="22" fillId="13" borderId="53" xfId="2" applyFont="1" applyFill="1" applyBorder="1" applyAlignment="1" applyProtection="1">
      <alignment horizontal="right" vertical="center" shrinkToFit="1"/>
    </xf>
    <xf numFmtId="38" fontId="22" fillId="8" borderId="1" xfId="2" applyFont="1" applyFill="1" applyBorder="1" applyAlignment="1" applyProtection="1">
      <alignment horizontal="right" vertical="center" shrinkToFit="1"/>
    </xf>
    <xf numFmtId="185" fontId="48" fillId="5" borderId="9" xfId="0" applyNumberFormat="1" applyFont="1" applyFill="1" applyBorder="1" applyAlignment="1">
      <alignment horizontal="right" vertical="center"/>
    </xf>
    <xf numFmtId="0" fontId="48" fillId="5" borderId="3" xfId="0" applyFont="1" applyFill="1" applyBorder="1">
      <alignment vertical="center"/>
    </xf>
    <xf numFmtId="0" fontId="0" fillId="0" borderId="3" xfId="0" applyBorder="1">
      <alignment vertical="center"/>
    </xf>
    <xf numFmtId="184" fontId="48" fillId="5" borderId="54" xfId="0" applyNumberFormat="1" applyFont="1" applyFill="1" applyBorder="1" applyAlignment="1">
      <alignment horizontal="left" vertical="center" shrinkToFit="1"/>
    </xf>
    <xf numFmtId="0" fontId="49" fillId="5" borderId="16" xfId="5" applyFont="1" applyFill="1" applyBorder="1" applyAlignment="1">
      <alignment horizontal="left" vertical="center"/>
    </xf>
    <xf numFmtId="185" fontId="48" fillId="5" borderId="16" xfId="0" applyNumberFormat="1" applyFont="1" applyFill="1" applyBorder="1" applyAlignment="1">
      <alignment horizontal="right" vertical="center"/>
    </xf>
    <xf numFmtId="0" fontId="48" fillId="5" borderId="15" xfId="0" applyFont="1" applyFill="1" applyBorder="1">
      <alignment vertical="center"/>
    </xf>
    <xf numFmtId="181" fontId="11" fillId="0" borderId="1" xfId="0" applyNumberFormat="1" applyFont="1" applyBorder="1" applyAlignment="1" applyProtection="1">
      <alignment horizontal="left" vertical="center" shrinkToFit="1"/>
      <protection locked="0"/>
    </xf>
    <xf numFmtId="0" fontId="49" fillId="5" borderId="16" xfId="5" applyFont="1" applyFill="1" applyBorder="1" applyAlignment="1">
      <alignment horizontal="left" vertical="center" wrapText="1"/>
    </xf>
    <xf numFmtId="187" fontId="48" fillId="5" borderId="16" xfId="0" applyNumberFormat="1" applyFont="1" applyFill="1" applyBorder="1" applyAlignment="1">
      <alignment vertical="center" shrinkToFit="1"/>
    </xf>
    <xf numFmtId="187" fontId="48" fillId="5" borderId="1" xfId="0" applyNumberFormat="1" applyFont="1" applyFill="1" applyBorder="1" applyAlignment="1" applyProtection="1">
      <alignment vertical="center" shrinkToFit="1"/>
      <protection locked="0"/>
    </xf>
    <xf numFmtId="187" fontId="48" fillId="5" borderId="1" xfId="0" applyNumberFormat="1" applyFont="1" applyFill="1" applyBorder="1" applyAlignment="1">
      <alignment vertical="center" shrinkToFit="1"/>
    </xf>
    <xf numFmtId="187" fontId="48" fillId="5" borderId="1" xfId="0" applyNumberFormat="1" applyFont="1" applyFill="1" applyBorder="1" applyAlignment="1">
      <alignment horizontal="right" vertical="center" shrinkToFit="1"/>
    </xf>
    <xf numFmtId="187" fontId="0" fillId="5" borderId="1" xfId="0" applyNumberFormat="1" applyFill="1" applyBorder="1">
      <alignment vertical="center"/>
    </xf>
    <xf numFmtId="187" fontId="0" fillId="0" borderId="1" xfId="0" applyNumberFormat="1" applyBorder="1">
      <alignment vertical="center"/>
    </xf>
    <xf numFmtId="187" fontId="48" fillId="5" borderId="9" xfId="0" applyNumberFormat="1" applyFont="1" applyFill="1" applyBorder="1" applyAlignment="1">
      <alignment vertical="center" shrinkToFit="1"/>
    </xf>
    <xf numFmtId="186" fontId="48" fillId="5" borderId="1" xfId="2" applyNumberFormat="1" applyFont="1" applyFill="1" applyBorder="1">
      <alignment vertical="center"/>
    </xf>
    <xf numFmtId="187" fontId="50" fillId="0" borderId="27" xfId="0" applyNumberFormat="1" applyFont="1" applyBorder="1" applyAlignment="1">
      <alignment horizontal="right" vertical="center"/>
    </xf>
    <xf numFmtId="186" fontId="48" fillId="5" borderId="9" xfId="2" applyNumberFormat="1" applyFont="1" applyFill="1" applyBorder="1">
      <alignment vertical="center"/>
    </xf>
    <xf numFmtId="187" fontId="50" fillId="0" borderId="37" xfId="0" applyNumberFormat="1" applyFont="1" applyBorder="1" applyAlignment="1">
      <alignment horizontal="right" vertical="center"/>
    </xf>
    <xf numFmtId="186" fontId="48" fillId="5" borderId="16" xfId="2" applyNumberFormat="1" applyFont="1" applyFill="1" applyBorder="1">
      <alignment vertical="center"/>
    </xf>
    <xf numFmtId="187" fontId="50" fillId="0" borderId="44" xfId="0" applyNumberFormat="1" applyFont="1" applyBorder="1" applyAlignment="1">
      <alignment horizontal="right" vertical="center"/>
    </xf>
    <xf numFmtId="187" fontId="51" fillId="0" borderId="27" xfId="0" applyNumberFormat="1" applyFont="1" applyBorder="1">
      <alignment vertical="center"/>
    </xf>
    <xf numFmtId="187" fontId="0" fillId="0" borderId="27" xfId="0" applyNumberFormat="1" applyBorder="1">
      <alignment vertical="center"/>
    </xf>
    <xf numFmtId="0" fontId="48" fillId="5" borderId="55" xfId="0" applyFont="1" applyFill="1" applyBorder="1" applyAlignment="1">
      <alignment horizontal="right" vertical="center"/>
    </xf>
    <xf numFmtId="178" fontId="48" fillId="5" borderId="55" xfId="0" applyNumberFormat="1" applyFont="1" applyFill="1" applyBorder="1" applyAlignment="1" applyProtection="1">
      <alignment vertical="center" shrinkToFit="1"/>
      <protection locked="0"/>
    </xf>
    <xf numFmtId="181" fontId="11" fillId="6" borderId="3" xfId="0" applyNumberFormat="1" applyFont="1" applyFill="1" applyBorder="1" applyAlignment="1" applyProtection="1">
      <alignment vertical="center" shrinkToFit="1"/>
      <protection locked="0"/>
    </xf>
    <xf numFmtId="0" fontId="11" fillId="4" borderId="0" xfId="0" applyFont="1" applyFill="1" applyAlignment="1">
      <alignment vertical="center" wrapText="1"/>
    </xf>
    <xf numFmtId="0" fontId="22" fillId="4" borderId="56" xfId="0" applyFont="1" applyFill="1" applyBorder="1" applyAlignment="1">
      <alignment vertical="center" wrapText="1"/>
    </xf>
    <xf numFmtId="181" fontId="22" fillId="6" borderId="16" xfId="0" applyNumberFormat="1" applyFont="1" applyFill="1" applyBorder="1" applyAlignment="1" applyProtection="1">
      <alignment horizontal="right" vertical="center" shrinkToFit="1"/>
      <protection locked="0"/>
    </xf>
    <xf numFmtId="181" fontId="22" fillId="6" borderId="2" xfId="0" applyNumberFormat="1" applyFont="1" applyFill="1" applyBorder="1" applyAlignment="1" applyProtection="1">
      <alignment horizontal="right" vertical="center" shrinkToFit="1"/>
      <protection locked="0"/>
    </xf>
    <xf numFmtId="176" fontId="22" fillId="0" borderId="2" xfId="0" applyNumberFormat="1" applyFont="1" applyBorder="1" applyAlignment="1">
      <alignment horizontal="right" vertical="center"/>
    </xf>
    <xf numFmtId="1" fontId="51" fillId="8" borderId="27" xfId="0" applyNumberFormat="1" applyFont="1" applyFill="1" applyBorder="1" applyAlignment="1">
      <alignment vertical="center" shrinkToFit="1"/>
    </xf>
    <xf numFmtId="178" fontId="22" fillId="0" borderId="2" xfId="0" applyNumberFormat="1" applyFont="1" applyBorder="1" applyAlignment="1" applyProtection="1">
      <alignment horizontal="right" vertical="center"/>
      <protection locked="0"/>
    </xf>
    <xf numFmtId="183" fontId="50" fillId="0" borderId="1" xfId="0" applyNumberFormat="1" applyFont="1" applyBorder="1" applyAlignment="1">
      <alignment horizontal="right" vertical="center"/>
    </xf>
    <xf numFmtId="178" fontId="22" fillId="6" borderId="2" xfId="0" applyNumberFormat="1" applyFont="1" applyFill="1" applyBorder="1" applyAlignment="1" applyProtection="1">
      <alignment horizontal="right" vertical="center"/>
      <protection locked="0"/>
    </xf>
    <xf numFmtId="0" fontId="23" fillId="0" borderId="2" xfId="5" applyFont="1" applyBorder="1" applyAlignment="1">
      <alignment horizontal="left" vertical="center" wrapText="1"/>
    </xf>
    <xf numFmtId="177" fontId="22" fillId="6" borderId="1" xfId="0" applyNumberFormat="1" applyFont="1" applyFill="1" applyBorder="1" applyAlignment="1" applyProtection="1">
      <alignment horizontal="right" vertical="center"/>
      <protection locked="0"/>
    </xf>
    <xf numFmtId="178" fontId="50" fillId="13" borderId="52" xfId="0" applyNumberFormat="1" applyFont="1" applyFill="1" applyBorder="1" applyAlignment="1">
      <alignment horizontal="right" vertical="center"/>
    </xf>
    <xf numFmtId="178" fontId="50" fillId="13" borderId="57" xfId="0" applyNumberFormat="1" applyFont="1" applyFill="1" applyBorder="1" applyAlignment="1">
      <alignment horizontal="right" vertical="center"/>
    </xf>
    <xf numFmtId="177" fontId="22" fillId="13" borderId="52" xfId="0" applyNumberFormat="1" applyFont="1" applyFill="1" applyBorder="1" applyAlignment="1">
      <alignment horizontal="right" vertical="center"/>
    </xf>
    <xf numFmtId="178" fontId="50" fillId="0" borderId="16" xfId="0" applyNumberFormat="1" applyFont="1" applyBorder="1" applyAlignment="1">
      <alignment horizontal="right" vertical="center"/>
    </xf>
    <xf numFmtId="1" fontId="51" fillId="8" borderId="28" xfId="0" applyNumberFormat="1" applyFont="1" applyFill="1" applyBorder="1" applyAlignment="1">
      <alignment horizontal="right" vertical="center" shrinkToFit="1"/>
    </xf>
    <xf numFmtId="1" fontId="51" fillId="8" borderId="28" xfId="0" applyNumberFormat="1" applyFont="1" applyFill="1" applyBorder="1" applyAlignment="1">
      <alignment vertical="center" shrinkToFit="1"/>
    </xf>
    <xf numFmtId="177" fontId="22" fillId="6" borderId="2" xfId="0" applyNumberFormat="1" applyFont="1" applyFill="1" applyBorder="1" applyAlignment="1" applyProtection="1">
      <alignment horizontal="right" vertical="center"/>
      <protection locked="0"/>
    </xf>
    <xf numFmtId="178" fontId="50" fillId="13" borderId="31" xfId="0" applyNumberFormat="1" applyFont="1" applyFill="1" applyBorder="1" applyAlignment="1">
      <alignment horizontal="right" vertical="center"/>
    </xf>
    <xf numFmtId="0" fontId="59" fillId="0" borderId="0" xfId="0" applyFont="1">
      <alignment vertical="center"/>
    </xf>
    <xf numFmtId="0" fontId="44" fillId="0" borderId="0" xfId="0" applyFont="1">
      <alignment vertical="center"/>
    </xf>
    <xf numFmtId="188" fontId="63" fillId="0" borderId="1" xfId="3" applyNumberFormat="1" applyFont="1" applyBorder="1" applyAlignment="1">
      <alignment shrinkToFit="1"/>
    </xf>
    <xf numFmtId="0" fontId="8" fillId="0" borderId="1" xfId="3" applyBorder="1" applyAlignment="1">
      <alignment shrinkToFit="1"/>
    </xf>
    <xf numFmtId="0" fontId="8" fillId="0" borderId="1" xfId="3" applyBorder="1" applyAlignment="1"/>
    <xf numFmtId="188" fontId="63" fillId="0" borderId="9" xfId="3" applyNumberFormat="1" applyFont="1" applyBorder="1" applyAlignment="1">
      <alignment shrinkToFit="1"/>
    </xf>
    <xf numFmtId="0" fontId="8" fillId="0" borderId="9" xfId="3" applyBorder="1" applyAlignment="1">
      <alignment shrinkToFit="1"/>
    </xf>
    <xf numFmtId="0" fontId="8" fillId="0" borderId="9" xfId="3" applyBorder="1" applyAlignment="1"/>
    <xf numFmtId="188" fontId="63" fillId="0" borderId="16" xfId="3" applyNumberFormat="1" applyFont="1" applyBorder="1" applyAlignment="1">
      <alignment shrinkToFit="1"/>
    </xf>
    <xf numFmtId="0" fontId="8" fillId="0" borderId="16" xfId="3" applyBorder="1" applyAlignment="1">
      <alignment shrinkToFit="1"/>
    </xf>
    <xf numFmtId="0" fontId="8" fillId="0" borderId="16" xfId="3" applyBorder="1" applyAlignment="1"/>
    <xf numFmtId="188" fontId="55" fillId="0" borderId="1" xfId="3" applyNumberFormat="1" applyFont="1" applyBorder="1" applyAlignment="1">
      <alignment shrinkToFit="1"/>
    </xf>
    <xf numFmtId="0" fontId="64" fillId="0" borderId="1" xfId="3" applyFont="1" applyBorder="1" applyAlignment="1">
      <alignment shrinkToFit="1"/>
    </xf>
    <xf numFmtId="49" fontId="65" fillId="0" borderId="1" xfId="0" applyNumberFormat="1" applyFont="1" applyBorder="1" applyAlignment="1">
      <alignment vertical="center" shrinkToFit="1"/>
    </xf>
    <xf numFmtId="49" fontId="43" fillId="0" borderId="1" xfId="0" applyNumberFormat="1" applyFont="1" applyBorder="1" applyAlignment="1">
      <alignment vertical="center" shrinkToFit="1"/>
    </xf>
    <xf numFmtId="49" fontId="65" fillId="0" borderId="9" xfId="0" applyNumberFormat="1" applyFont="1" applyBorder="1" applyAlignment="1">
      <alignment vertical="center" shrinkToFit="1"/>
    </xf>
    <xf numFmtId="49" fontId="43" fillId="0" borderId="9" xfId="0" applyNumberFormat="1" applyFont="1" applyBorder="1" applyAlignment="1">
      <alignment vertical="center" shrinkToFit="1"/>
    </xf>
    <xf numFmtId="49" fontId="65" fillId="0" borderId="54" xfId="0" applyNumberFormat="1" applyFont="1" applyBorder="1" applyAlignment="1">
      <alignment vertical="center" shrinkToFit="1"/>
    </xf>
    <xf numFmtId="49" fontId="43" fillId="0" borderId="16" xfId="0" applyNumberFormat="1" applyFont="1" applyBorder="1" applyAlignment="1">
      <alignment vertical="center" shrinkToFit="1"/>
    </xf>
    <xf numFmtId="49" fontId="43" fillId="0" borderId="44" xfId="0" applyNumberFormat="1" applyFont="1" applyBorder="1" applyAlignment="1">
      <alignment horizontal="right" vertical="center"/>
    </xf>
    <xf numFmtId="49" fontId="65" fillId="0" borderId="7" xfId="0" applyNumberFormat="1" applyFont="1" applyBorder="1" applyAlignment="1">
      <alignment vertical="center" shrinkToFit="1"/>
    </xf>
    <xf numFmtId="49" fontId="43" fillId="0" borderId="27" xfId="0" applyNumberFormat="1" applyFont="1" applyBorder="1" applyAlignment="1">
      <alignment horizontal="right" vertical="center"/>
    </xf>
    <xf numFmtId="49" fontId="66" fillId="0" borderId="64" xfId="0" applyNumberFormat="1" applyFont="1" applyBorder="1">
      <alignment vertical="center"/>
    </xf>
    <xf numFmtId="49" fontId="14" fillId="0" borderId="87" xfId="0" applyNumberFormat="1" applyFont="1" applyBorder="1">
      <alignment vertical="center"/>
    </xf>
    <xf numFmtId="49" fontId="66" fillId="0" borderId="78" xfId="0" applyNumberFormat="1" applyFont="1" applyBorder="1">
      <alignment vertical="center"/>
    </xf>
    <xf numFmtId="49" fontId="14" fillId="0" borderId="88" xfId="0" applyNumberFormat="1" applyFont="1" applyBorder="1">
      <alignment vertical="center"/>
    </xf>
    <xf numFmtId="49" fontId="14" fillId="0" borderId="78" xfId="0" applyNumberFormat="1" applyFont="1" applyBorder="1">
      <alignment vertical="center"/>
    </xf>
    <xf numFmtId="0" fontId="0" fillId="0" borderId="64" xfId="0" applyBorder="1">
      <alignment vertical="center"/>
    </xf>
    <xf numFmtId="0" fontId="0" fillId="0" borderId="87" xfId="0" applyBorder="1">
      <alignment vertical="center"/>
    </xf>
    <xf numFmtId="0" fontId="0" fillId="0" borderId="78" xfId="0" applyBorder="1">
      <alignment vertical="center"/>
    </xf>
    <xf numFmtId="0" fontId="0" fillId="0" borderId="51" xfId="0" applyBorder="1">
      <alignment vertical="center"/>
    </xf>
    <xf numFmtId="0" fontId="0" fillId="0" borderId="88" xfId="0" applyBorder="1">
      <alignment vertical="center"/>
    </xf>
    <xf numFmtId="49" fontId="14" fillId="0" borderId="64" xfId="0" applyNumberFormat="1" applyFont="1" applyBorder="1">
      <alignment vertical="center"/>
    </xf>
    <xf numFmtId="0" fontId="11" fillId="6" borderId="13" xfId="0" applyFont="1" applyFill="1" applyBorder="1" applyAlignment="1">
      <alignment vertical="center" wrapText="1"/>
    </xf>
    <xf numFmtId="177" fontId="0" fillId="0" borderId="87" xfId="0" applyNumberFormat="1" applyBorder="1">
      <alignment vertical="center"/>
    </xf>
    <xf numFmtId="0" fontId="4" fillId="0" borderId="1" xfId="0" applyFont="1" applyBorder="1" applyAlignment="1">
      <alignment horizontal="center" vertical="center"/>
    </xf>
    <xf numFmtId="0" fontId="4" fillId="7" borderId="1" xfId="0" applyFont="1" applyFill="1" applyBorder="1" applyAlignment="1" applyProtection="1">
      <alignment horizontal="center" vertical="center" wrapText="1"/>
      <protection locked="0"/>
    </xf>
    <xf numFmtId="192" fontId="4" fillId="7" borderId="1" xfId="0" applyNumberFormat="1" applyFont="1" applyFill="1" applyBorder="1" applyAlignment="1" applyProtection="1">
      <alignment horizontal="center" vertical="center" wrapText="1"/>
      <protection locked="0"/>
    </xf>
    <xf numFmtId="0" fontId="4" fillId="7" borderId="6" xfId="0" applyFont="1" applyFill="1" applyBorder="1" applyAlignment="1" applyProtection="1">
      <alignment horizontal="left" vertical="center" wrapText="1"/>
      <protection locked="0"/>
    </xf>
    <xf numFmtId="0" fontId="4" fillId="7" borderId="10" xfId="0" applyFont="1" applyFill="1" applyBorder="1" applyAlignment="1" applyProtection="1">
      <alignment horizontal="left" vertical="center" wrapText="1"/>
      <protection locked="0"/>
    </xf>
    <xf numFmtId="0" fontId="4" fillId="7" borderId="11" xfId="0" applyFont="1" applyFill="1" applyBorder="1" applyAlignment="1" applyProtection="1">
      <alignment horizontal="left" vertical="center" wrapText="1"/>
      <protection locked="0"/>
    </xf>
    <xf numFmtId="0" fontId="4" fillId="7" borderId="5" xfId="0" applyFont="1" applyFill="1" applyBorder="1" applyAlignment="1" applyProtection="1">
      <alignment horizontal="left" vertical="center" wrapText="1"/>
      <protection locked="0"/>
    </xf>
    <xf numFmtId="0" fontId="4" fillId="7" borderId="0" xfId="0" applyFont="1" applyFill="1" applyAlignment="1" applyProtection="1">
      <alignment horizontal="left" vertical="center" wrapText="1"/>
      <protection locked="0"/>
    </xf>
    <xf numFmtId="0" fontId="4" fillId="7" borderId="12" xfId="0" applyFont="1" applyFill="1" applyBorder="1" applyAlignment="1" applyProtection="1">
      <alignment horizontal="left" vertical="center" wrapText="1"/>
      <protection locked="0"/>
    </xf>
    <xf numFmtId="0" fontId="4" fillId="7" borderId="13" xfId="0"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 fillId="4" borderId="10"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4" fillId="0" borderId="1" xfId="0" applyFont="1" applyBorder="1" applyAlignment="1">
      <alignment horizontal="left" vertical="center"/>
    </xf>
    <xf numFmtId="0" fontId="4" fillId="7" borderId="21" xfId="0" applyFont="1" applyFill="1" applyBorder="1" applyAlignment="1" applyProtection="1">
      <alignment horizontal="left" vertical="center"/>
      <protection locked="0"/>
    </xf>
    <xf numFmtId="0" fontId="4" fillId="7" borderId="58" xfId="0" applyFont="1" applyFill="1" applyBorder="1" applyAlignment="1" applyProtection="1">
      <alignment horizontal="left" vertical="center"/>
      <protection locked="0"/>
    </xf>
    <xf numFmtId="0" fontId="4" fillId="7" borderId="3" xfId="0" applyFont="1" applyFill="1" applyBorder="1" applyAlignment="1" applyProtection="1">
      <alignment horizontal="left" vertical="center"/>
      <protection locked="0"/>
    </xf>
    <xf numFmtId="0" fontId="46" fillId="7" borderId="21" xfId="1" applyFill="1" applyBorder="1" applyAlignment="1" applyProtection="1">
      <alignment horizontal="left" vertical="center"/>
      <protection locked="0"/>
    </xf>
    <xf numFmtId="0" fontId="4" fillId="0" borderId="0" xfId="0" applyFont="1" applyAlignment="1">
      <alignment horizontal="center" vertical="center"/>
    </xf>
    <xf numFmtId="0" fontId="4" fillId="4" borderId="10" xfId="0" applyFont="1" applyFill="1" applyBorder="1" applyAlignment="1">
      <alignment horizontal="left"/>
    </xf>
    <xf numFmtId="0" fontId="4" fillId="4" borderId="11" xfId="0" applyFont="1" applyFill="1" applyBorder="1" applyAlignment="1">
      <alignment horizontal="left"/>
    </xf>
    <xf numFmtId="0" fontId="4" fillId="4" borderId="0" xfId="0" applyFont="1" applyFill="1" applyAlignment="1">
      <alignment horizontal="left"/>
    </xf>
    <xf numFmtId="0" fontId="4" fillId="4" borderId="12" xfId="0" applyFont="1" applyFill="1" applyBorder="1" applyAlignment="1">
      <alignment horizontal="left"/>
    </xf>
    <xf numFmtId="0" fontId="4" fillId="0" borderId="13" xfId="0" applyFont="1" applyBorder="1" applyAlignment="1">
      <alignment horizontal="left" vertical="top" wrapText="1"/>
    </xf>
    <xf numFmtId="0" fontId="4" fillId="0" borderId="14" xfId="0" applyFont="1" applyBorder="1" applyAlignment="1">
      <alignment horizontal="left" vertical="top" wrapText="1"/>
    </xf>
    <xf numFmtId="0" fontId="4" fillId="0" borderId="15" xfId="0" applyFont="1" applyBorder="1" applyAlignment="1">
      <alignment horizontal="left" vertical="top" wrapText="1"/>
    </xf>
    <xf numFmtId="0" fontId="4" fillId="7" borderId="0" xfId="0" applyFont="1" applyFill="1" applyAlignment="1" applyProtection="1">
      <alignment horizontal="center"/>
      <protection locked="0"/>
    </xf>
    <xf numFmtId="0" fontId="60" fillId="0" borderId="10" xfId="0" applyFont="1" applyBorder="1" applyAlignment="1">
      <alignment horizontal="center"/>
    </xf>
    <xf numFmtId="0" fontId="4" fillId="7" borderId="17" xfId="0" applyFont="1" applyFill="1" applyBorder="1" applyAlignment="1" applyProtection="1">
      <alignment horizontal="center" vertical="center"/>
      <protection locked="0"/>
    </xf>
    <xf numFmtId="0" fontId="6" fillId="0" borderId="1" xfId="0" applyFont="1" applyBorder="1" applyAlignment="1">
      <alignment horizontal="center" vertical="center"/>
    </xf>
    <xf numFmtId="0" fontId="4" fillId="7" borderId="17" xfId="0" applyFont="1" applyFill="1" applyBorder="1" applyAlignment="1" applyProtection="1">
      <alignment horizontal="left" vertical="center" shrinkToFit="1"/>
      <protection locked="0"/>
    </xf>
    <xf numFmtId="0" fontId="4" fillId="7" borderId="59" xfId="0" applyFont="1" applyFill="1" applyBorder="1" applyAlignment="1" applyProtection="1">
      <alignment horizontal="left" vertical="center" shrinkToFit="1"/>
      <protection locked="0"/>
    </xf>
    <xf numFmtId="0" fontId="4" fillId="4" borderId="6" xfId="0" applyFont="1" applyFill="1" applyBorder="1" applyAlignment="1">
      <alignment horizontal="center" vertical="center"/>
    </xf>
    <xf numFmtId="0" fontId="4" fillId="4" borderId="10" xfId="0" applyFont="1" applyFill="1" applyBorder="1" applyAlignment="1">
      <alignment horizontal="center" vertical="center"/>
    </xf>
    <xf numFmtId="0" fontId="4" fillId="4" borderId="11" xfId="0" applyFont="1" applyFill="1" applyBorder="1" applyAlignment="1">
      <alignment horizontal="center" vertical="center"/>
    </xf>
    <xf numFmtId="0" fontId="4" fillId="0" borderId="13" xfId="0" applyFont="1" applyBorder="1" applyAlignment="1">
      <alignment vertical="top" wrapText="1"/>
    </xf>
    <xf numFmtId="0" fontId="4" fillId="0" borderId="14" xfId="0" applyFont="1" applyBorder="1" applyAlignment="1">
      <alignment vertical="top" wrapText="1"/>
    </xf>
    <xf numFmtId="0" fontId="4" fillId="0" borderId="15" xfId="0" applyFont="1" applyBorder="1" applyAlignment="1">
      <alignment vertical="top" wrapText="1"/>
    </xf>
    <xf numFmtId="49" fontId="4" fillId="0" borderId="2" xfId="0" applyNumberFormat="1" applyFont="1" applyBorder="1" applyAlignment="1">
      <alignment horizontal="center" vertical="center"/>
    </xf>
    <xf numFmtId="0" fontId="6" fillId="0" borderId="21" xfId="0" applyFont="1" applyBorder="1" applyAlignment="1">
      <alignment horizontal="center" vertical="center"/>
    </xf>
    <xf numFmtId="191" fontId="4" fillId="7" borderId="1" xfId="0" applyNumberFormat="1" applyFont="1" applyFill="1" applyBorder="1" applyAlignment="1" applyProtection="1">
      <alignment horizontal="center" vertical="center"/>
      <protection locked="0"/>
    </xf>
    <xf numFmtId="38" fontId="12" fillId="8" borderId="6" xfId="2" applyFont="1" applyFill="1" applyBorder="1" applyAlignment="1" applyProtection="1">
      <alignment horizontal="center" vertical="center" wrapText="1"/>
    </xf>
    <xf numFmtId="38" fontId="12" fillId="8" borderId="10" xfId="2" applyFont="1" applyFill="1" applyBorder="1" applyAlignment="1" applyProtection="1">
      <alignment horizontal="center" vertical="center" wrapText="1"/>
    </xf>
    <xf numFmtId="38" fontId="12" fillId="8" borderId="13" xfId="2" applyFont="1" applyFill="1" applyBorder="1" applyAlignment="1" applyProtection="1">
      <alignment horizontal="center" vertical="center" wrapText="1"/>
    </xf>
    <xf numFmtId="38" fontId="12" fillId="8" borderId="14" xfId="2" applyFont="1" applyFill="1" applyBorder="1" applyAlignment="1" applyProtection="1">
      <alignment horizontal="center" vertical="center" wrapText="1"/>
    </xf>
    <xf numFmtId="0" fontId="22" fillId="0" borderId="60" xfId="0" applyFont="1" applyBorder="1" applyAlignment="1">
      <alignment horizontal="center" vertical="center" wrapText="1"/>
    </xf>
    <xf numFmtId="0" fontId="22" fillId="0" borderId="61" xfId="0" applyFont="1" applyBorder="1" applyAlignment="1">
      <alignment horizontal="center" vertical="center" wrapText="1"/>
    </xf>
    <xf numFmtId="0" fontId="39" fillId="0" borderId="62" xfId="0" applyFont="1" applyBorder="1" applyAlignment="1">
      <alignment horizontal="center" vertical="center" wrapText="1"/>
    </xf>
    <xf numFmtId="0" fontId="22" fillId="0" borderId="63" xfId="0" applyFont="1" applyBorder="1" applyAlignment="1">
      <alignment horizontal="center" vertical="center" wrapText="1"/>
    </xf>
    <xf numFmtId="0" fontId="22" fillId="0" borderId="64"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65" xfId="0" applyFont="1" applyBorder="1" applyAlignment="1">
      <alignment horizontal="center" vertical="center" wrapText="1"/>
    </xf>
    <xf numFmtId="0" fontId="22" fillId="0" borderId="15" xfId="0" applyFont="1" applyBorder="1" applyAlignment="1">
      <alignment horizontal="center" vertical="center" wrapText="1"/>
    </xf>
    <xf numFmtId="0" fontId="22" fillId="0" borderId="66"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67"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13" xfId="0" applyFont="1" applyBorder="1" applyAlignment="1">
      <alignment horizontal="left" vertical="center" wrapText="1"/>
    </xf>
    <xf numFmtId="0" fontId="22" fillId="0" borderId="15" xfId="0" applyFont="1" applyBorder="1" applyAlignment="1">
      <alignment horizontal="left" vertical="center" wrapText="1"/>
    </xf>
    <xf numFmtId="181" fontId="23" fillId="6" borderId="1" xfId="5" applyNumberFormat="1" applyFont="1" applyFill="1" applyBorder="1" applyAlignment="1" applyProtection="1">
      <alignment horizontal="right" vertical="center" shrinkToFit="1"/>
      <protection locked="0"/>
    </xf>
    <xf numFmtId="0" fontId="31" fillId="0" borderId="19" xfId="5" applyFont="1" applyBorder="1" applyAlignment="1">
      <alignment horizontal="center" vertical="center" wrapText="1" shrinkToFit="1"/>
    </xf>
    <xf numFmtId="0" fontId="31" fillId="0" borderId="61" xfId="5" applyFont="1" applyBorder="1" applyAlignment="1">
      <alignment horizontal="center" vertical="center" wrapText="1" shrinkToFit="1"/>
    </xf>
    <xf numFmtId="0" fontId="22" fillId="0" borderId="19" xfId="0" applyFont="1" applyBorder="1" applyAlignment="1">
      <alignment horizontal="center" vertical="center" wrapText="1"/>
    </xf>
    <xf numFmtId="0" fontId="22" fillId="0" borderId="16" xfId="0" applyFont="1" applyBorder="1" applyAlignment="1">
      <alignment horizontal="left" vertical="center" wrapText="1"/>
    </xf>
    <xf numFmtId="0" fontId="22" fillId="0" borderId="1" xfId="0" applyFont="1" applyBorder="1" applyAlignment="1">
      <alignment horizontal="left" vertical="center"/>
    </xf>
    <xf numFmtId="177" fontId="22" fillId="10" borderId="2" xfId="0" applyNumberFormat="1" applyFont="1" applyFill="1" applyBorder="1" applyAlignment="1">
      <alignment horizontal="right" vertical="center"/>
    </xf>
    <xf numFmtId="177" fontId="22" fillId="10" borderId="16" xfId="0" applyNumberFormat="1" applyFont="1" applyFill="1" applyBorder="1" applyAlignment="1">
      <alignment horizontal="right" vertical="center"/>
    </xf>
    <xf numFmtId="0" fontId="30" fillId="0" borderId="21" xfId="0" applyFont="1" applyBorder="1" applyAlignment="1">
      <alignment horizontal="center" vertical="center"/>
    </xf>
    <xf numFmtId="0" fontId="30" fillId="0" borderId="58" xfId="0" applyFont="1" applyBorder="1" applyAlignment="1">
      <alignment horizontal="center" vertical="center"/>
    </xf>
    <xf numFmtId="0" fontId="0" fillId="0" borderId="3" xfId="0" applyBorder="1" applyAlignment="1">
      <alignment horizontal="center" vertical="center"/>
    </xf>
    <xf numFmtId="181" fontId="11" fillId="6" borderId="21" xfId="0" applyNumberFormat="1" applyFont="1" applyFill="1" applyBorder="1" applyAlignment="1" applyProtection="1">
      <alignment horizontal="center" vertical="center" shrinkToFit="1"/>
      <protection locked="0"/>
    </xf>
    <xf numFmtId="181" fontId="11" fillId="6" borderId="3" xfId="0" applyNumberFormat="1" applyFont="1" applyFill="1" applyBorder="1" applyAlignment="1" applyProtection="1">
      <alignment horizontal="center" vertical="center" shrinkToFit="1"/>
      <protection locked="0"/>
    </xf>
    <xf numFmtId="0" fontId="23" fillId="0" borderId="2" xfId="5" applyFont="1" applyBorder="1" applyAlignment="1">
      <alignment horizontal="left" vertical="center" wrapText="1"/>
    </xf>
    <xf numFmtId="0" fontId="23" fillId="0" borderId="16" xfId="5" applyFont="1" applyBorder="1" applyAlignment="1">
      <alignment horizontal="left" vertical="center" wrapText="1"/>
    </xf>
    <xf numFmtId="0" fontId="22" fillId="0" borderId="21" xfId="0" applyFont="1" applyBorder="1" applyAlignment="1">
      <alignment horizontal="left" vertical="center"/>
    </xf>
    <xf numFmtId="0" fontId="22" fillId="0" borderId="3" xfId="0" applyFont="1" applyBorder="1" applyAlignment="1">
      <alignment horizontal="left" vertical="center"/>
    </xf>
    <xf numFmtId="0" fontId="22" fillId="0" borderId="6" xfId="0" applyFont="1" applyBorder="1" applyAlignment="1">
      <alignment horizontal="left" vertical="center"/>
    </xf>
    <xf numFmtId="0" fontId="22" fillId="0" borderId="11" xfId="0" applyFont="1" applyBorder="1" applyAlignment="1">
      <alignment horizontal="left" vertical="center"/>
    </xf>
    <xf numFmtId="181" fontId="22" fillId="6" borderId="2" xfId="0" applyNumberFormat="1" applyFont="1" applyFill="1" applyBorder="1" applyAlignment="1" applyProtection="1">
      <alignment horizontal="right" vertical="center" shrinkToFit="1"/>
      <protection locked="0"/>
    </xf>
    <xf numFmtId="181" fontId="22" fillId="6" borderId="16" xfId="0" applyNumberFormat="1" applyFont="1" applyFill="1" applyBorder="1" applyAlignment="1" applyProtection="1">
      <alignment horizontal="right" vertical="center" shrinkToFit="1"/>
      <protection locked="0"/>
    </xf>
    <xf numFmtId="0" fontId="22" fillId="6" borderId="21" xfId="0" applyFont="1" applyFill="1" applyBorder="1" applyAlignment="1" applyProtection="1">
      <alignment horizontal="center" vertical="center" wrapText="1"/>
      <protection locked="0"/>
    </xf>
    <xf numFmtId="0" fontId="22" fillId="6" borderId="3" xfId="0" applyFont="1" applyFill="1" applyBorder="1" applyAlignment="1" applyProtection="1">
      <alignment horizontal="center" vertical="center" wrapText="1"/>
      <protection locked="0"/>
    </xf>
    <xf numFmtId="0" fontId="22" fillId="0" borderId="2" xfId="0" applyFont="1" applyBorder="1" applyAlignment="1">
      <alignment horizontal="left" vertical="center"/>
    </xf>
    <xf numFmtId="0" fontId="22" fillId="0" borderId="4" xfId="0" applyFont="1" applyBorder="1" applyAlignment="1">
      <alignment horizontal="center" vertical="center" wrapText="1"/>
    </xf>
    <xf numFmtId="0" fontId="22" fillId="0" borderId="16" xfId="0" applyFont="1" applyBorder="1" applyAlignment="1">
      <alignment horizontal="center" vertical="center" wrapText="1"/>
    </xf>
    <xf numFmtId="0" fontId="22" fillId="6" borderId="21" xfId="0" applyFont="1" applyFill="1" applyBorder="1" applyAlignment="1" applyProtection="1">
      <alignment horizontal="center" vertical="center" shrinkToFit="1"/>
      <protection locked="0"/>
    </xf>
    <xf numFmtId="0" fontId="22" fillId="6" borderId="3" xfId="0" applyFont="1" applyFill="1" applyBorder="1" applyAlignment="1" applyProtection="1">
      <alignment horizontal="center" vertical="center" shrinkToFit="1"/>
      <protection locked="0"/>
    </xf>
    <xf numFmtId="0" fontId="30" fillId="0" borderId="5" xfId="0" applyFont="1" applyBorder="1" applyAlignment="1">
      <alignment horizontal="center" vertical="center"/>
    </xf>
    <xf numFmtId="0" fontId="30" fillId="0" borderId="12" xfId="0" applyFont="1" applyBorder="1" applyAlignment="1">
      <alignment horizontal="center" vertical="center"/>
    </xf>
    <xf numFmtId="0" fontId="30" fillId="0" borderId="13" xfId="0" applyFont="1" applyBorder="1" applyAlignment="1">
      <alignment horizontal="center" vertical="center"/>
    </xf>
    <xf numFmtId="0" fontId="30" fillId="0" borderId="15" xfId="0" applyFont="1" applyBorder="1" applyAlignment="1">
      <alignment horizontal="center" vertical="center"/>
    </xf>
    <xf numFmtId="38" fontId="22" fillId="4" borderId="68" xfId="2" applyFont="1" applyFill="1" applyBorder="1" applyAlignment="1" applyProtection="1">
      <alignment horizontal="center" vertical="center" shrinkToFit="1"/>
    </xf>
    <xf numFmtId="38" fontId="22" fillId="4" borderId="69" xfId="2" applyFont="1" applyFill="1" applyBorder="1" applyAlignment="1" applyProtection="1">
      <alignment horizontal="center" vertical="center" shrinkToFit="1"/>
    </xf>
    <xf numFmtId="0" fontId="22" fillId="4" borderId="6" xfId="0" applyFont="1" applyFill="1" applyBorder="1" applyAlignment="1">
      <alignment horizontal="left" vertical="center" wrapText="1"/>
    </xf>
    <xf numFmtId="0" fontId="22" fillId="4" borderId="11" xfId="0" applyFont="1" applyFill="1" applyBorder="1" applyAlignment="1">
      <alignment horizontal="left" vertical="center" wrapText="1"/>
    </xf>
    <xf numFmtId="0" fontId="11" fillId="4" borderId="56" xfId="0" applyFont="1" applyFill="1" applyBorder="1" applyAlignment="1">
      <alignment horizontal="right" vertical="center" wrapText="1"/>
    </xf>
    <xf numFmtId="0" fontId="11" fillId="4" borderId="41" xfId="0" applyFont="1" applyFill="1" applyBorder="1" applyAlignment="1">
      <alignment horizontal="right" vertical="center" wrapText="1"/>
    </xf>
    <xf numFmtId="38" fontId="22" fillId="8" borderId="2" xfId="2" applyFont="1" applyFill="1" applyBorder="1" applyAlignment="1" applyProtection="1">
      <alignment horizontal="right" vertical="center" shrinkToFit="1"/>
    </xf>
    <xf numFmtId="38" fontId="22" fillId="8" borderId="16" xfId="2" applyFont="1" applyFill="1" applyBorder="1" applyAlignment="1" applyProtection="1">
      <alignment horizontal="right" vertical="center" shrinkToFit="1"/>
    </xf>
    <xf numFmtId="1" fontId="51" fillId="8" borderId="28" xfId="0" applyNumberFormat="1" applyFont="1" applyFill="1" applyBorder="1" applyAlignment="1">
      <alignment horizontal="right" vertical="center" shrinkToFit="1"/>
    </xf>
    <xf numFmtId="1" fontId="51" fillId="8" borderId="44" xfId="0" applyNumberFormat="1" applyFont="1" applyFill="1" applyBorder="1" applyAlignment="1">
      <alignment horizontal="right" vertical="center" shrinkToFit="1"/>
    </xf>
    <xf numFmtId="178" fontId="50" fillId="0" borderId="2" xfId="0" applyNumberFormat="1" applyFont="1" applyBorder="1" applyAlignment="1">
      <alignment horizontal="right" vertical="center"/>
    </xf>
    <xf numFmtId="178" fontId="50" fillId="0" borderId="16" xfId="0" applyNumberFormat="1" applyFont="1" applyBorder="1" applyAlignment="1">
      <alignment horizontal="right" vertical="center"/>
    </xf>
    <xf numFmtId="38" fontId="22" fillId="4" borderId="70" xfId="2" applyFont="1" applyFill="1" applyBorder="1" applyAlignment="1" applyProtection="1">
      <alignment horizontal="center" vertical="center" shrinkToFit="1"/>
    </xf>
    <xf numFmtId="38" fontId="22" fillId="4" borderId="71" xfId="2" applyFont="1" applyFill="1" applyBorder="1" applyAlignment="1" applyProtection="1">
      <alignment horizontal="center" vertical="center" shrinkToFit="1"/>
    </xf>
    <xf numFmtId="0" fontId="30" fillId="0" borderId="10" xfId="0" applyFont="1" applyBorder="1" applyAlignment="1">
      <alignment horizontal="center" vertical="center"/>
    </xf>
    <xf numFmtId="0" fontId="0" fillId="0" borderId="11" xfId="0" applyBorder="1" applyAlignment="1">
      <alignment horizontal="center" vertical="center"/>
    </xf>
    <xf numFmtId="0" fontId="30" fillId="6" borderId="21" xfId="0" applyFont="1" applyFill="1" applyBorder="1" applyAlignment="1" applyProtection="1">
      <alignment horizontal="center" vertical="center"/>
      <protection locked="0"/>
    </xf>
    <xf numFmtId="0" fontId="30" fillId="6" borderId="58" xfId="0" applyFont="1" applyFill="1" applyBorder="1" applyAlignment="1" applyProtection="1">
      <alignment horizontal="center" vertical="center"/>
      <protection locked="0"/>
    </xf>
    <xf numFmtId="0" fontId="0" fillId="6" borderId="3" xfId="0" applyFill="1" applyBorder="1" applyAlignment="1" applyProtection="1">
      <alignment horizontal="center" vertical="center"/>
      <protection locked="0"/>
    </xf>
    <xf numFmtId="0" fontId="22" fillId="0" borderId="73" xfId="0" applyFont="1" applyBorder="1" applyAlignment="1">
      <alignment horizontal="center" vertical="center" wrapText="1"/>
    </xf>
    <xf numFmtId="0" fontId="22" fillId="0" borderId="74" xfId="0" applyFont="1" applyBorder="1" applyAlignment="1">
      <alignment horizontal="center" vertical="center" wrapText="1"/>
    </xf>
    <xf numFmtId="0" fontId="22" fillId="0" borderId="4" xfId="0" applyFont="1" applyBorder="1" applyAlignment="1">
      <alignment horizontal="left" vertical="center"/>
    </xf>
    <xf numFmtId="0" fontId="22" fillId="0" borderId="16" xfId="0" applyFont="1" applyBorder="1" applyAlignment="1">
      <alignment horizontal="left" vertical="center"/>
    </xf>
    <xf numFmtId="181" fontId="23" fillId="6" borderId="16" xfId="5" applyNumberFormat="1" applyFont="1" applyFill="1" applyBorder="1" applyAlignment="1" applyProtection="1">
      <alignment horizontal="right" vertical="center" shrinkToFit="1"/>
      <protection locked="0"/>
    </xf>
    <xf numFmtId="0" fontId="61" fillId="0" borderId="72" xfId="0" applyFont="1" applyBorder="1" applyAlignment="1">
      <alignment horizontal="center" vertical="center"/>
    </xf>
    <xf numFmtId="0" fontId="61" fillId="0" borderId="54" xfId="0" applyFont="1" applyBorder="1" applyAlignment="1">
      <alignment horizontal="center" vertical="center"/>
    </xf>
    <xf numFmtId="0" fontId="30" fillId="0" borderId="78" xfId="0" applyFont="1" applyBorder="1" applyAlignment="1">
      <alignment horizontal="center" vertical="center" wrapText="1"/>
    </xf>
    <xf numFmtId="0" fontId="30" fillId="0" borderId="51" xfId="0" applyFont="1" applyBorder="1" applyAlignment="1">
      <alignment horizontal="center" vertical="center" wrapText="1"/>
    </xf>
    <xf numFmtId="0" fontId="30" fillId="0" borderId="79" xfId="0" applyFont="1" applyBorder="1" applyAlignment="1">
      <alignment horizontal="center" vertical="center" wrapText="1"/>
    </xf>
    <xf numFmtId="0" fontId="61" fillId="0" borderId="2" xfId="0" applyFont="1" applyBorder="1" applyAlignment="1">
      <alignment horizontal="center" vertical="center"/>
    </xf>
    <xf numFmtId="0" fontId="61" fillId="0" borderId="4" xfId="0" applyFont="1" applyBorder="1" applyAlignment="1">
      <alignment horizontal="center" vertical="center"/>
    </xf>
    <xf numFmtId="0" fontId="22" fillId="0" borderId="1" xfId="0" applyFont="1" applyBorder="1" applyAlignment="1">
      <alignment horizontal="left" vertical="center" shrinkToFit="1"/>
    </xf>
    <xf numFmtId="0" fontId="22" fillId="0" borderId="13" xfId="0" applyFont="1" applyBorder="1" applyAlignment="1">
      <alignment horizontal="left" vertical="center" shrinkToFit="1"/>
    </xf>
    <xf numFmtId="0" fontId="22" fillId="0" borderId="15" xfId="0" applyFont="1" applyBorder="1" applyAlignment="1">
      <alignment horizontal="left" vertical="center" shrinkToFit="1"/>
    </xf>
    <xf numFmtId="0" fontId="30" fillId="0" borderId="75" xfId="0" applyFont="1" applyBorder="1" applyAlignment="1">
      <alignment horizontal="center" vertical="center" wrapText="1"/>
    </xf>
    <xf numFmtId="0" fontId="30" fillId="0" borderId="76" xfId="0" applyFont="1" applyBorder="1" applyAlignment="1">
      <alignment horizontal="center" vertical="center" wrapText="1"/>
    </xf>
    <xf numFmtId="0" fontId="30" fillId="0" borderId="77" xfId="0" applyFont="1" applyBorder="1" applyAlignment="1">
      <alignment horizontal="center" vertical="center" wrapText="1"/>
    </xf>
    <xf numFmtId="0" fontId="30" fillId="0" borderId="11" xfId="0" applyFont="1" applyBorder="1" applyAlignment="1">
      <alignment horizontal="center" vertical="center"/>
    </xf>
    <xf numFmtId="0" fontId="30" fillId="0" borderId="0" xfId="0" applyFont="1" applyAlignment="1">
      <alignment horizontal="center" vertical="center"/>
    </xf>
    <xf numFmtId="0" fontId="30" fillId="0" borderId="14" xfId="0" applyFont="1" applyBorder="1" applyAlignment="1">
      <alignment horizontal="center" vertical="center"/>
    </xf>
    <xf numFmtId="0" fontId="30" fillId="0" borderId="60" xfId="0" applyFont="1" applyBorder="1" applyAlignment="1">
      <alignment horizontal="center" vertical="center"/>
    </xf>
    <xf numFmtId="0" fontId="30" fillId="0" borderId="73" xfId="0" applyFont="1" applyBorder="1" applyAlignment="1">
      <alignment horizontal="center" vertical="center"/>
    </xf>
    <xf numFmtId="0" fontId="30" fillId="0" borderId="61" xfId="0" applyFont="1" applyBorder="1" applyAlignment="1">
      <alignment horizontal="center" vertical="center"/>
    </xf>
    <xf numFmtId="0" fontId="39" fillId="0" borderId="66" xfId="0" applyFont="1" applyBorder="1" applyAlignment="1">
      <alignment horizontal="center" vertical="center" wrapText="1"/>
    </xf>
    <xf numFmtId="0" fontId="29" fillId="0" borderId="21" xfId="4" applyFont="1" applyBorder="1" applyAlignment="1">
      <alignment horizontal="center" vertical="center"/>
    </xf>
    <xf numFmtId="0" fontId="29" fillId="0" borderId="58" xfId="4" applyFont="1" applyBorder="1" applyAlignment="1">
      <alignment horizontal="center" vertical="center"/>
    </xf>
    <xf numFmtId="180" fontId="36" fillId="0" borderId="3" xfId="4" applyNumberFormat="1" applyFont="1" applyBorder="1" applyAlignment="1">
      <alignment horizontal="center"/>
    </xf>
    <xf numFmtId="180" fontId="36" fillId="0" borderId="21" xfId="4" applyNumberFormat="1" applyFont="1" applyBorder="1" applyAlignment="1">
      <alignment horizontal="center"/>
    </xf>
    <xf numFmtId="0" fontId="29" fillId="0" borderId="21" xfId="4" applyFont="1" applyBorder="1" applyAlignment="1">
      <alignment horizontal="left" vertical="center" wrapText="1"/>
    </xf>
    <xf numFmtId="0" fontId="29" fillId="0" borderId="58" xfId="4" applyFont="1" applyBorder="1" applyAlignment="1">
      <alignment horizontal="left" vertical="center" wrapText="1"/>
    </xf>
    <xf numFmtId="0" fontId="29" fillId="0" borderId="3" xfId="4" applyFont="1" applyBorder="1" applyAlignment="1">
      <alignment horizontal="left" vertical="center" wrapText="1"/>
    </xf>
    <xf numFmtId="180" fontId="29" fillId="0" borderId="21" xfId="4" applyNumberFormat="1" applyFont="1" applyBorder="1" applyAlignment="1">
      <alignment horizontal="center" wrapText="1"/>
    </xf>
    <xf numFmtId="180" fontId="29" fillId="0" borderId="3" xfId="4" applyNumberFormat="1" applyFont="1" applyBorder="1" applyAlignment="1">
      <alignment horizontal="center" wrapText="1"/>
    </xf>
    <xf numFmtId="0" fontId="29" fillId="0" borderId="1" xfId="4" applyFont="1" applyBorder="1" applyAlignment="1">
      <alignment horizontal="center" vertical="center"/>
    </xf>
    <xf numFmtId="0" fontId="29" fillId="0" borderId="3" xfId="4" applyFont="1" applyBorder="1" applyAlignment="1">
      <alignment horizontal="center" vertical="center"/>
    </xf>
    <xf numFmtId="0" fontId="36" fillId="0" borderId="36" xfId="4" applyFont="1" applyBorder="1" applyAlignment="1">
      <alignment horizontal="center" vertical="center"/>
    </xf>
    <xf numFmtId="0" fontId="36" fillId="0" borderId="80" xfId="4" applyFont="1" applyBorder="1" applyAlignment="1">
      <alignment horizontal="center" vertical="center"/>
    </xf>
    <xf numFmtId="0" fontId="36" fillId="0" borderId="1" xfId="4" applyFont="1" applyBorder="1" applyAlignment="1">
      <alignment horizontal="center" vertical="center"/>
    </xf>
    <xf numFmtId="180" fontId="36" fillId="0" borderId="1" xfId="4" applyNumberFormat="1" applyFont="1" applyBorder="1" applyAlignment="1">
      <alignment horizontal="center"/>
    </xf>
    <xf numFmtId="0" fontId="29" fillId="0" borderId="7" xfId="4" applyFont="1" applyBorder="1" applyAlignment="1">
      <alignment horizontal="center" vertical="center"/>
    </xf>
    <xf numFmtId="0" fontId="29" fillId="0" borderId="67" xfId="4" applyFont="1" applyBorder="1" applyAlignment="1">
      <alignment horizontal="center" vertical="center"/>
    </xf>
    <xf numFmtId="0" fontId="8" fillId="0" borderId="58" xfId="4" applyBorder="1" applyAlignment="1">
      <alignment horizontal="center" vertical="center"/>
    </xf>
    <xf numFmtId="0" fontId="29" fillId="0" borderId="81" xfId="4" applyFont="1" applyBorder="1" applyAlignment="1">
      <alignment horizontal="center" vertical="center"/>
    </xf>
    <xf numFmtId="0" fontId="8" fillId="0" borderId="82" xfId="4" applyBorder="1" applyAlignment="1">
      <alignment horizontal="center" vertical="center"/>
    </xf>
    <xf numFmtId="0" fontId="29" fillId="0" borderId="8" xfId="4" applyFont="1" applyBorder="1" applyAlignment="1">
      <alignment horizontal="left" vertical="center" wrapText="1"/>
    </xf>
    <xf numFmtId="0" fontId="29" fillId="0" borderId="9" xfId="4" applyFont="1" applyBorder="1" applyAlignment="1">
      <alignment horizontal="left" vertical="center" wrapText="1"/>
    </xf>
    <xf numFmtId="0" fontId="29" fillId="0" borderId="60" xfId="4" applyFont="1" applyBorder="1" applyAlignment="1">
      <alignment horizontal="center" vertical="center"/>
    </xf>
    <xf numFmtId="0" fontId="29" fillId="0" borderId="73" xfId="4" applyFont="1" applyBorder="1" applyAlignment="1">
      <alignment horizontal="center" vertical="center"/>
    </xf>
    <xf numFmtId="0" fontId="36" fillId="0" borderId="60" xfId="4" applyFont="1" applyBorder="1" applyAlignment="1">
      <alignment horizontal="center" vertical="center"/>
    </xf>
    <xf numFmtId="0" fontId="36" fillId="0" borderId="73" xfId="4" applyFont="1" applyBorder="1" applyAlignment="1">
      <alignment horizontal="center" vertical="center"/>
    </xf>
    <xf numFmtId="0" fontId="8" fillId="0" borderId="73" xfId="4" applyBorder="1"/>
    <xf numFmtId="0" fontId="8" fillId="0" borderId="74" xfId="4" applyBorder="1"/>
    <xf numFmtId="0" fontId="8" fillId="0" borderId="73" xfId="4" applyBorder="1" applyAlignment="1">
      <alignment horizontal="center" vertical="center"/>
    </xf>
    <xf numFmtId="0" fontId="8" fillId="0" borderId="74" xfId="4" applyBorder="1" applyAlignment="1">
      <alignment horizontal="center" vertical="center"/>
    </xf>
    <xf numFmtId="0" fontId="36" fillId="0" borderId="74" xfId="4" applyFont="1" applyBorder="1" applyAlignment="1">
      <alignment horizontal="center" vertical="center"/>
    </xf>
    <xf numFmtId="0" fontId="29" fillId="0" borderId="83" xfId="4" applyFont="1" applyBorder="1" applyAlignment="1">
      <alignment horizontal="center" vertical="center"/>
    </xf>
    <xf numFmtId="0" fontId="8" fillId="0" borderId="84" xfId="4" applyBorder="1" applyAlignment="1">
      <alignment horizontal="center" vertical="center"/>
    </xf>
    <xf numFmtId="0" fontId="8" fillId="0" borderId="85" xfId="4" applyBorder="1" applyAlignment="1">
      <alignment horizontal="center" vertical="center"/>
    </xf>
    <xf numFmtId="0" fontId="29" fillId="0" borderId="2" xfId="4" applyFont="1" applyBorder="1" applyAlignment="1">
      <alignment horizontal="center" vertical="center" textRotation="255"/>
    </xf>
    <xf numFmtId="0" fontId="29" fillId="0" borderId="4" xfId="4" applyFont="1" applyBorder="1" applyAlignment="1">
      <alignment horizontal="center" vertical="center" textRotation="255"/>
    </xf>
    <xf numFmtId="0" fontId="29" fillId="0" borderId="16" xfId="4" applyFont="1" applyBorder="1" applyAlignment="1">
      <alignment horizontal="center" vertical="center" textRotation="255"/>
    </xf>
    <xf numFmtId="0" fontId="29" fillId="0" borderId="14" xfId="4" applyFont="1" applyBorder="1" applyAlignment="1">
      <alignment horizontal="center" vertical="center"/>
    </xf>
    <xf numFmtId="0" fontId="29" fillId="0" borderId="15" xfId="4" applyFont="1" applyBorder="1" applyAlignment="1">
      <alignment horizontal="center" vertical="center"/>
    </xf>
    <xf numFmtId="0" fontId="29" fillId="0" borderId="2" xfId="4" applyFont="1" applyBorder="1" applyAlignment="1">
      <alignment horizontal="center" vertical="center"/>
    </xf>
    <xf numFmtId="0" fontId="29" fillId="0" borderId="4" xfId="4" applyFont="1" applyBorder="1" applyAlignment="1">
      <alignment horizontal="center" vertical="center"/>
    </xf>
    <xf numFmtId="0" fontId="29" fillId="0" borderId="16" xfId="4" applyFont="1" applyBorder="1" applyAlignment="1">
      <alignment horizontal="center" vertical="center"/>
    </xf>
    <xf numFmtId="0" fontId="29" fillId="0" borderId="1" xfId="4" applyFont="1" applyBorder="1" applyAlignment="1">
      <alignment horizontal="center" vertical="center" shrinkToFit="1"/>
    </xf>
    <xf numFmtId="0" fontId="29" fillId="0" borderId="6" xfId="4" applyFont="1" applyBorder="1" applyAlignment="1">
      <alignment horizontal="center" vertical="center"/>
    </xf>
    <xf numFmtId="0" fontId="29" fillId="0" borderId="13" xfId="4" applyFont="1" applyBorder="1" applyAlignment="1">
      <alignment horizontal="center" vertical="center"/>
    </xf>
    <xf numFmtId="0" fontId="29" fillId="0" borderId="107" xfId="4" applyFont="1" applyBorder="1" applyAlignment="1">
      <alignment horizontal="center" vertical="center"/>
    </xf>
    <xf numFmtId="0" fontId="29" fillId="0" borderId="108" xfId="4" applyFont="1" applyBorder="1" applyAlignment="1">
      <alignment horizontal="center" vertical="center"/>
    </xf>
    <xf numFmtId="0" fontId="29" fillId="0" borderId="109" xfId="4" applyFont="1" applyBorder="1" applyAlignment="1">
      <alignment horizontal="center" vertical="center" wrapText="1"/>
    </xf>
    <xf numFmtId="0" fontId="29" fillId="0" borderId="110" xfId="4" applyFont="1" applyBorder="1" applyAlignment="1">
      <alignment horizontal="center" vertical="center" wrapText="1"/>
    </xf>
    <xf numFmtId="0" fontId="27" fillId="0" borderId="1" xfId="4" applyFont="1" applyBorder="1" applyAlignment="1">
      <alignment horizontal="center" vertical="center" wrapText="1"/>
    </xf>
    <xf numFmtId="0" fontId="29" fillId="0" borderId="6" xfId="4" applyFont="1" applyBorder="1" applyAlignment="1">
      <alignment horizontal="center" vertical="center" wrapText="1"/>
    </xf>
    <xf numFmtId="0" fontId="8" fillId="0" borderId="13" xfId="4" applyBorder="1" applyAlignment="1">
      <alignment vertical="center" wrapText="1"/>
    </xf>
    <xf numFmtId="0" fontId="29" fillId="0" borderId="2" xfId="4" applyFont="1" applyBorder="1" applyAlignment="1">
      <alignment horizontal="center" vertical="center" wrapText="1"/>
    </xf>
    <xf numFmtId="0" fontId="27" fillId="0" borderId="2" xfId="4" applyFont="1" applyBorder="1" applyAlignment="1">
      <alignment horizontal="center" vertical="center" wrapText="1"/>
    </xf>
    <xf numFmtId="0" fontId="27" fillId="0" borderId="16" xfId="4" applyFont="1" applyBorder="1" applyAlignment="1">
      <alignment horizontal="center" vertical="center" wrapText="1"/>
    </xf>
    <xf numFmtId="181" fontId="29" fillId="0" borderId="21" xfId="4" applyNumberFormat="1" applyFont="1" applyBorder="1" applyAlignment="1">
      <alignment horizontal="center"/>
    </xf>
    <xf numFmtId="181" fontId="29" fillId="0" borderId="3" xfId="4" applyNumberFormat="1" applyFont="1" applyBorder="1" applyAlignment="1">
      <alignment horizontal="center"/>
    </xf>
    <xf numFmtId="0" fontId="29" fillId="0" borderId="16" xfId="4" applyFont="1" applyBorder="1" applyAlignment="1">
      <alignment horizontal="center" vertical="center" wrapText="1"/>
    </xf>
    <xf numFmtId="0" fontId="36" fillId="0" borderId="21" xfId="4" applyFont="1" applyBorder="1" applyAlignment="1">
      <alignment horizontal="center" vertical="center"/>
    </xf>
    <xf numFmtId="0" fontId="36" fillId="0" borderId="3" xfId="4" applyFont="1" applyBorder="1" applyAlignment="1">
      <alignment horizontal="center" vertical="center"/>
    </xf>
    <xf numFmtId="0" fontId="36" fillId="0" borderId="21" xfId="4" applyFont="1" applyBorder="1" applyAlignment="1">
      <alignment horizontal="center" vertical="center" shrinkToFit="1"/>
    </xf>
    <xf numFmtId="0" fontId="36" fillId="0" borderId="3" xfId="4" applyFont="1" applyBorder="1" applyAlignment="1">
      <alignment horizontal="center" vertical="center" shrinkToFit="1"/>
    </xf>
    <xf numFmtId="0" fontId="29" fillId="4" borderId="2" xfId="4" applyFont="1" applyFill="1" applyBorder="1" applyAlignment="1">
      <alignment horizontal="center"/>
    </xf>
    <xf numFmtId="0" fontId="29" fillId="4" borderId="90" xfId="4" applyFont="1" applyFill="1" applyBorder="1" applyAlignment="1">
      <alignment horizontal="center"/>
    </xf>
    <xf numFmtId="0" fontId="29" fillId="4" borderId="90" xfId="4" quotePrefix="1" applyFont="1" applyFill="1" applyBorder="1" applyAlignment="1">
      <alignment horizontal="center"/>
    </xf>
    <xf numFmtId="0" fontId="29" fillId="4" borderId="111" xfId="4" applyFont="1" applyFill="1" applyBorder="1" applyAlignment="1">
      <alignment horizontal="center" wrapText="1"/>
    </xf>
    <xf numFmtId="0" fontId="29" fillId="4" borderId="112" xfId="4" applyFont="1" applyFill="1" applyBorder="1" applyAlignment="1">
      <alignment horizontal="center" wrapText="1"/>
    </xf>
    <xf numFmtId="0" fontId="29" fillId="4" borderId="113" xfId="4" applyFont="1" applyFill="1" applyBorder="1" applyAlignment="1">
      <alignment horizontal="center" wrapText="1"/>
    </xf>
    <xf numFmtId="0" fontId="27" fillId="6" borderId="114" xfId="4" applyFont="1" applyFill="1" applyBorder="1" applyAlignment="1" applyProtection="1">
      <alignment vertical="top"/>
      <protection locked="0"/>
    </xf>
    <xf numFmtId="0" fontId="27" fillId="6" borderId="115" xfId="4" applyFont="1" applyFill="1" applyBorder="1" applyAlignment="1" applyProtection="1">
      <alignment vertical="top"/>
      <protection locked="0"/>
    </xf>
    <xf numFmtId="0" fontId="27" fillId="6" borderId="116" xfId="4" applyFont="1" applyFill="1" applyBorder="1" applyAlignment="1" applyProtection="1">
      <alignment vertical="top"/>
      <protection locked="0"/>
    </xf>
    <xf numFmtId="0" fontId="27" fillId="6" borderId="5" xfId="4" applyFont="1" applyFill="1" applyBorder="1" applyAlignment="1" applyProtection="1">
      <alignment vertical="top"/>
      <protection locked="0"/>
    </xf>
    <xf numFmtId="0" fontId="27" fillId="6" borderId="0" xfId="4" applyFont="1" applyFill="1" applyAlignment="1" applyProtection="1">
      <alignment vertical="top"/>
      <protection locked="0"/>
    </xf>
    <xf numFmtId="0" fontId="27" fillId="6" borderId="12" xfId="4" applyFont="1" applyFill="1" applyBorder="1" applyAlignment="1" applyProtection="1">
      <alignment vertical="top"/>
      <protection locked="0"/>
    </xf>
    <xf numFmtId="0" fontId="27" fillId="6" borderId="117" xfId="4" applyFont="1" applyFill="1" applyBorder="1" applyAlignment="1" applyProtection="1">
      <alignment vertical="top"/>
      <protection locked="0"/>
    </xf>
    <xf numFmtId="0" fontId="27" fillId="6" borderId="118" xfId="4" applyFont="1" applyFill="1" applyBorder="1" applyAlignment="1" applyProtection="1">
      <alignment vertical="top"/>
      <protection locked="0"/>
    </xf>
    <xf numFmtId="0" fontId="27" fillId="6" borderId="119" xfId="4" applyFont="1" applyFill="1" applyBorder="1" applyAlignment="1" applyProtection="1">
      <alignment vertical="top"/>
      <protection locked="0"/>
    </xf>
    <xf numFmtId="0" fontId="27" fillId="6" borderId="120" xfId="4" applyFont="1" applyFill="1" applyBorder="1" applyAlignment="1" applyProtection="1">
      <alignment vertical="top"/>
      <protection locked="0"/>
    </xf>
    <xf numFmtId="0" fontId="27" fillId="6" borderId="121" xfId="4" applyFont="1" applyFill="1" applyBorder="1" applyAlignment="1" applyProtection="1">
      <alignment vertical="top"/>
      <protection locked="0"/>
    </xf>
    <xf numFmtId="0" fontId="27" fillId="6" borderId="122" xfId="4" applyFont="1" applyFill="1" applyBorder="1" applyAlignment="1" applyProtection="1">
      <alignment vertical="top"/>
      <protection locked="0"/>
    </xf>
    <xf numFmtId="0" fontId="29" fillId="4" borderId="21" xfId="4" applyFont="1" applyFill="1" applyBorder="1" applyAlignment="1">
      <alignment horizontal="center" wrapText="1"/>
    </xf>
    <xf numFmtId="0" fontId="29" fillId="4" borderId="58" xfId="4" applyFont="1" applyFill="1" applyBorder="1" applyAlignment="1">
      <alignment horizontal="center" wrapText="1"/>
    </xf>
    <xf numFmtId="0" fontId="29" fillId="6" borderId="1" xfId="4" applyFont="1" applyFill="1" applyBorder="1" applyAlignment="1" applyProtection="1">
      <alignment horizontal="center"/>
      <protection locked="0"/>
    </xf>
    <xf numFmtId="0" fontId="29" fillId="6" borderId="21" xfId="4" applyFont="1" applyFill="1" applyBorder="1" applyAlignment="1" applyProtection="1">
      <alignment horizontal="center"/>
      <protection locked="0"/>
    </xf>
    <xf numFmtId="0" fontId="36" fillId="0" borderId="2" xfId="4" applyFont="1" applyBorder="1" applyAlignment="1">
      <alignment horizontal="center" vertical="center" wrapText="1"/>
    </xf>
    <xf numFmtId="0" fontId="36" fillId="0" borderId="4" xfId="4" applyFont="1" applyBorder="1" applyAlignment="1">
      <alignment horizontal="center" vertical="center" wrapText="1"/>
    </xf>
    <xf numFmtId="0" fontId="36" fillId="0" borderId="16" xfId="4" applyFont="1" applyBorder="1" applyAlignment="1">
      <alignment horizontal="center" vertical="center" wrapText="1"/>
    </xf>
    <xf numFmtId="0" fontId="36" fillId="0" borderId="2" xfId="4" applyFont="1" applyBorder="1" applyAlignment="1">
      <alignment horizontal="center" vertical="center"/>
    </xf>
    <xf numFmtId="0" fontId="36" fillId="0" borderId="4" xfId="4" applyFont="1" applyBorder="1" applyAlignment="1">
      <alignment horizontal="center" vertical="center"/>
    </xf>
    <xf numFmtId="0" fontId="36" fillId="0" borderId="16" xfId="4" applyFont="1" applyBorder="1" applyAlignment="1">
      <alignment horizontal="center" vertical="center"/>
    </xf>
    <xf numFmtId="0" fontId="36" fillId="0" borderId="2" xfId="4" applyFont="1" applyBorder="1" applyAlignment="1">
      <alignment horizontal="center" vertical="center" shrinkToFit="1"/>
    </xf>
    <xf numFmtId="0" fontId="36" fillId="0" borderId="4" xfId="4" applyFont="1" applyBorder="1" applyAlignment="1">
      <alignment horizontal="center" vertical="center" shrinkToFit="1"/>
    </xf>
    <xf numFmtId="0" fontId="36" fillId="0" borderId="16" xfId="4" applyFont="1" applyBorder="1" applyAlignment="1">
      <alignment horizontal="center" vertical="center" shrinkToFit="1"/>
    </xf>
    <xf numFmtId="49" fontId="4" fillId="0" borderId="2" xfId="5" applyNumberFormat="1" applyFont="1" applyBorder="1" applyAlignment="1">
      <alignment horizontal="left" vertical="center" wrapText="1"/>
    </xf>
    <xf numFmtId="49" fontId="4" fillId="0" borderId="16" xfId="5" applyNumberFormat="1" applyFont="1" applyBorder="1" applyAlignment="1">
      <alignment horizontal="left" vertical="center" wrapText="1"/>
    </xf>
    <xf numFmtId="0" fontId="38" fillId="8" borderId="78" xfId="0" applyFont="1" applyFill="1" applyBorder="1" applyAlignment="1">
      <alignment horizontal="left" vertical="center" wrapText="1"/>
    </xf>
    <xf numFmtId="0" fontId="38" fillId="8" borderId="51" xfId="0" applyFont="1" applyFill="1" applyBorder="1" applyAlignment="1">
      <alignment horizontal="left" vertical="center" wrapText="1"/>
    </xf>
    <xf numFmtId="0" fontId="38" fillId="8" borderId="123" xfId="0" applyFont="1" applyFill="1" applyBorder="1" applyAlignment="1">
      <alignment horizontal="left" vertical="center" wrapText="1"/>
    </xf>
    <xf numFmtId="0" fontId="13" fillId="2" borderId="1" xfId="0" applyFont="1" applyFill="1" applyBorder="1" applyAlignment="1">
      <alignment horizontal="center" vertical="center" wrapText="1"/>
    </xf>
    <xf numFmtId="0" fontId="13" fillId="2" borderId="1" xfId="0" applyFont="1" applyFill="1" applyBorder="1" applyAlignment="1">
      <alignment horizontal="center" vertical="center"/>
    </xf>
    <xf numFmtId="49" fontId="14" fillId="2" borderId="1" xfId="0" applyNumberFormat="1" applyFont="1" applyFill="1" applyBorder="1" applyAlignment="1">
      <alignment horizontal="center" vertical="center"/>
    </xf>
    <xf numFmtId="0" fontId="13" fillId="2" borderId="11"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1" xfId="0" applyFont="1" applyFill="1" applyBorder="1" applyAlignment="1">
      <alignment horizontal="center" vertical="center"/>
    </xf>
    <xf numFmtId="49" fontId="4" fillId="0" borderId="4" xfId="5" applyNumberFormat="1" applyFont="1" applyBorder="1" applyAlignment="1">
      <alignment horizontal="left" vertical="center" wrapText="1"/>
    </xf>
    <xf numFmtId="0" fontId="0" fillId="8" borderId="26" xfId="0" applyFill="1" applyBorder="1" applyAlignment="1">
      <alignment horizontal="center" vertical="center" wrapText="1"/>
    </xf>
    <xf numFmtId="0" fontId="0" fillId="8" borderId="37" xfId="0" applyFill="1" applyBorder="1" applyAlignment="1">
      <alignment horizontal="center" vertical="center" wrapText="1"/>
    </xf>
    <xf numFmtId="187" fontId="0" fillId="0" borderId="27" xfId="0" applyNumberFormat="1" applyBorder="1" applyAlignment="1">
      <alignment horizontal="right" vertical="center"/>
    </xf>
    <xf numFmtId="187" fontId="0" fillId="0" borderId="37" xfId="0" applyNumberFormat="1" applyBorder="1" applyAlignment="1">
      <alignment horizontal="right" vertical="center"/>
    </xf>
    <xf numFmtId="0" fontId="48" fillId="5" borderId="3" xfId="0" applyFont="1" applyFill="1" applyBorder="1" applyAlignment="1">
      <alignment horizontal="left" vertical="center" wrapText="1"/>
    </xf>
    <xf numFmtId="0" fontId="49" fillId="5" borderId="1" xfId="5" applyFont="1" applyFill="1" applyBorder="1" applyAlignment="1">
      <alignment horizontal="left" vertical="center" wrapText="1"/>
    </xf>
    <xf numFmtId="0" fontId="48" fillId="5" borderId="55" xfId="0" applyFont="1" applyFill="1" applyBorder="1" applyAlignment="1">
      <alignment horizontal="center" vertical="center"/>
    </xf>
    <xf numFmtId="178" fontId="48" fillId="5" borderId="55" xfId="0" applyNumberFormat="1" applyFont="1" applyFill="1" applyBorder="1" applyAlignment="1" applyProtection="1">
      <alignment horizontal="right" vertical="center" shrinkToFit="1"/>
      <protection locked="0"/>
    </xf>
    <xf numFmtId="186" fontId="48" fillId="5" borderId="1" xfId="2" applyNumberFormat="1" applyFont="1" applyFill="1" applyBorder="1" applyAlignment="1">
      <alignment horizontal="right" vertical="center"/>
    </xf>
    <xf numFmtId="0" fontId="51" fillId="0" borderId="3" xfId="0" applyFont="1" applyBorder="1" applyAlignment="1">
      <alignment horizontal="left" vertical="center"/>
    </xf>
    <xf numFmtId="0" fontId="51" fillId="0" borderId="86" xfId="0" applyFont="1" applyBorder="1" applyAlignment="1">
      <alignment horizontal="left" vertical="center"/>
    </xf>
    <xf numFmtId="0" fontId="23" fillId="0" borderId="1" xfId="5" applyFont="1" applyBorder="1" applyAlignment="1">
      <alignment horizontal="left" vertical="center" wrapText="1"/>
    </xf>
    <xf numFmtId="0" fontId="23" fillId="0" borderId="9" xfId="5" applyFont="1" applyBorder="1" applyAlignment="1">
      <alignment horizontal="left" vertical="center" wrapText="1"/>
    </xf>
    <xf numFmtId="177" fontId="62" fillId="5" borderId="1" xfId="0" applyNumberFormat="1" applyFont="1" applyFill="1" applyBorder="1" applyAlignment="1">
      <alignment horizontal="left" vertical="center" wrapText="1" shrinkToFit="1"/>
    </xf>
    <xf numFmtId="177" fontId="62" fillId="5" borderId="9" xfId="0" applyNumberFormat="1" applyFont="1" applyFill="1" applyBorder="1" applyAlignment="1">
      <alignment horizontal="left" vertical="center" wrapText="1" shrinkToFit="1"/>
    </xf>
    <xf numFmtId="186" fontId="48" fillId="5" borderId="1" xfId="0" applyNumberFormat="1" applyFont="1" applyFill="1" applyBorder="1" applyAlignment="1">
      <alignment horizontal="right" vertical="center" wrapText="1" shrinkToFit="1"/>
    </xf>
    <xf numFmtId="186" fontId="48" fillId="5" borderId="9" xfId="0" applyNumberFormat="1" applyFont="1" applyFill="1" applyBorder="1" applyAlignment="1">
      <alignment horizontal="right" vertical="center" wrapText="1" shrinkToFit="1"/>
    </xf>
    <xf numFmtId="0" fontId="0" fillId="8" borderId="25" xfId="0" applyFill="1" applyBorder="1" applyAlignment="1">
      <alignment horizontal="center" vertical="center"/>
    </xf>
    <xf numFmtId="0" fontId="0" fillId="8" borderId="9" xfId="0" applyFill="1" applyBorder="1" applyAlignment="1">
      <alignment horizontal="center" vertical="center"/>
    </xf>
    <xf numFmtId="184" fontId="0" fillId="8" borderId="25" xfId="0" applyNumberFormat="1" applyFill="1" applyBorder="1" applyAlignment="1">
      <alignment horizontal="center" vertical="center" wrapText="1"/>
    </xf>
    <xf numFmtId="184" fontId="0" fillId="8" borderId="9" xfId="0" applyNumberFormat="1" applyFill="1" applyBorder="1" applyAlignment="1">
      <alignment horizontal="center" vertical="center" wrapText="1"/>
    </xf>
    <xf numFmtId="0" fontId="0" fillId="8" borderId="25" xfId="0" applyFill="1" applyBorder="1" applyAlignment="1">
      <alignment horizontal="center" vertical="center" wrapText="1"/>
    </xf>
    <xf numFmtId="0" fontId="0" fillId="8" borderId="9" xfId="0" applyFill="1" applyBorder="1" applyAlignment="1">
      <alignment horizontal="center" vertical="center" wrapText="1"/>
    </xf>
    <xf numFmtId="0" fontId="0" fillId="8" borderId="85" xfId="0" applyFill="1" applyBorder="1" applyAlignment="1">
      <alignment horizontal="center" vertical="center"/>
    </xf>
    <xf numFmtId="0" fontId="0" fillId="8" borderId="86" xfId="0" applyFill="1" applyBorder="1" applyAlignment="1">
      <alignment horizontal="center" vertical="center"/>
    </xf>
    <xf numFmtId="0" fontId="0" fillId="8" borderId="35" xfId="0" applyFill="1" applyBorder="1" applyAlignment="1">
      <alignment horizontal="center" vertical="center"/>
    </xf>
    <xf numFmtId="0" fontId="0" fillId="8" borderId="8" xfId="0" applyFill="1" applyBorder="1" applyAlignment="1">
      <alignment horizontal="center" vertical="center"/>
    </xf>
  </cellXfs>
  <cellStyles count="6">
    <cellStyle name="ハイパーリンク" xfId="1" builtinId="8"/>
    <cellStyle name="桁区切り" xfId="2" builtinId="6"/>
    <cellStyle name="標準" xfId="0" builtinId="0"/>
    <cellStyle name="標準 2" xfId="3" xr:uid="{EEF3AADD-5432-4CB9-8E2E-237803549DD3}"/>
    <cellStyle name="標準 3" xfId="4" xr:uid="{DCA7EBED-B615-44D5-9CB5-78E176A8AE90}"/>
    <cellStyle name="標準_CO2" xfId="5" xr:uid="{0E351C64-12C7-4F42-B0E5-36827015D4A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24</xdr:col>
      <xdr:colOff>1</xdr:colOff>
      <xdr:row>22</xdr:row>
      <xdr:rowOff>823233</xdr:rowOff>
    </xdr:from>
    <xdr:ext cx="6129784" cy="529317"/>
    <xdr:sp macro="" textlink="">
      <xdr:nvSpPr>
        <xdr:cNvPr id="5" name="Text Box 9">
          <a:extLst>
            <a:ext uri="{FF2B5EF4-FFF2-40B4-BE49-F238E27FC236}">
              <a16:creationId xmlns:a16="http://schemas.microsoft.com/office/drawing/2014/main" id="{311A6ED7-5352-AC13-A091-20BC5EC46170}"/>
            </a:ext>
          </a:extLst>
        </xdr:cNvPr>
        <xdr:cNvSpPr txBox="1">
          <a:spLocks noChangeArrowheads="1"/>
        </xdr:cNvSpPr>
      </xdr:nvSpPr>
      <xdr:spPr bwMode="auto">
        <a:xfrm>
          <a:off x="7315201" y="7633608"/>
          <a:ext cx="6136822" cy="529317"/>
        </a:xfrm>
        <a:prstGeom prst="rect">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FF0000" mc:Ignorable="a14" a14:legacySpreadsheetColorIndex="10"/>
          </a:solidFill>
          <a:prstDash val="sysDot"/>
          <a:miter lim="800000"/>
          <a:headEnd/>
          <a:tailEnd/>
        </a:ln>
      </xdr:spPr>
      <xdr:txBody>
        <a:bodyPr vertOverflow="clip" wrap="square" lIns="36576" tIns="22860" rIns="0" bIns="0" anchor="t" upright="1">
          <a:noAutofit/>
        </a:bodyPr>
        <a:lstStyle/>
        <a:p>
          <a:pPr algn="l" rtl="0">
            <a:lnSpc>
              <a:spcPts val="1700"/>
            </a:lnSpc>
            <a:defRPr sz="1000"/>
          </a:pPr>
          <a:r>
            <a:rPr lang="ja-JP" altLang="en-US" sz="1400" b="1" i="0" u="none" strike="noStrike" baseline="0">
              <a:solidFill>
                <a:srgbClr val="FF0000"/>
              </a:solidFill>
              <a:latin typeface="ＭＳ Ｐゴシック"/>
              <a:ea typeface="ＭＳ Ｐゴシック"/>
            </a:rPr>
            <a:t>本ページの記載方法は、届出マニュアル（～工場・事業所用～）</a:t>
          </a:r>
          <a:endParaRPr lang="en-US" altLang="ja-JP" sz="1400" b="1" i="0" u="none" strike="noStrike" baseline="0">
            <a:solidFill>
              <a:srgbClr val="FF0000"/>
            </a:solidFill>
            <a:latin typeface="ＭＳ Ｐゴシック"/>
            <a:ea typeface="ＭＳ Ｐゴシック"/>
          </a:endParaRPr>
        </a:p>
        <a:p>
          <a:pPr algn="l" rtl="0">
            <a:lnSpc>
              <a:spcPts val="1700"/>
            </a:lnSpc>
            <a:defRPr sz="1000"/>
          </a:pPr>
          <a:r>
            <a:rPr lang="en-US" altLang="ja-JP" sz="1400" b="1" i="0" u="none" strike="noStrike" baseline="0">
              <a:solidFill>
                <a:srgbClr val="0066FF"/>
              </a:solidFill>
              <a:latin typeface="ＭＳ Ｐゴシック"/>
              <a:ea typeface="ＭＳ Ｐゴシック"/>
            </a:rPr>
            <a:t>P70</a:t>
          </a:r>
          <a:r>
            <a:rPr lang="ja-JP" altLang="en-US" sz="1400" b="1" i="0" u="none" strike="noStrike" baseline="0">
              <a:solidFill>
                <a:srgbClr val="FF0000"/>
              </a:solidFill>
              <a:latin typeface="ＭＳ Ｐゴシック"/>
              <a:ea typeface="ＭＳ Ｐゴシック"/>
            </a:rPr>
            <a:t>に記載していますので、必ずご確認ください。</a:t>
          </a:r>
          <a:endParaRPr lang="en-US" altLang="ja-JP" sz="1400" b="1" i="0" u="none" strike="noStrike" baseline="0">
            <a:solidFill>
              <a:srgbClr val="FF0000"/>
            </a:solidFill>
            <a:latin typeface="ＭＳ Ｐゴシック"/>
            <a:ea typeface="ＭＳ Ｐゴシック"/>
          </a:endParaRPr>
        </a:p>
        <a:p>
          <a:pPr algn="l" rtl="0">
            <a:lnSpc>
              <a:spcPts val="1700"/>
            </a:lnSpc>
            <a:defRPr sz="1000"/>
          </a:pPr>
          <a:endParaRPr lang="ja-JP" altLang="en-US" sz="1400" b="1" i="0" u="none" strike="noStrike" baseline="0">
            <a:solidFill>
              <a:srgbClr val="FF0000"/>
            </a:solidFill>
            <a:latin typeface="ＭＳ Ｐゴシック"/>
            <a:ea typeface="ＭＳ Ｐゴシック"/>
          </a:endParaRPr>
        </a:p>
      </xdr:txBody>
    </xdr:sp>
    <xdr:clientData/>
  </xdr:oneCellAnchor>
  <xdr:twoCellAnchor>
    <xdr:from>
      <xdr:col>23</xdr:col>
      <xdr:colOff>50800</xdr:colOff>
      <xdr:row>23</xdr:row>
      <xdr:rowOff>19050</xdr:rowOff>
    </xdr:from>
    <xdr:to>
      <xdr:col>24</xdr:col>
      <xdr:colOff>190500</xdr:colOff>
      <xdr:row>25</xdr:row>
      <xdr:rowOff>0</xdr:rowOff>
    </xdr:to>
    <xdr:sp macro="" textlink="">
      <xdr:nvSpPr>
        <xdr:cNvPr id="1335" name="AutoShape 2">
          <a:extLst>
            <a:ext uri="{FF2B5EF4-FFF2-40B4-BE49-F238E27FC236}">
              <a16:creationId xmlns:a16="http://schemas.microsoft.com/office/drawing/2014/main" id="{DA035EC4-9D81-667A-7186-F239C6C3739E}"/>
            </a:ext>
          </a:extLst>
        </xdr:cNvPr>
        <xdr:cNvSpPr>
          <a:spLocks/>
        </xdr:cNvSpPr>
      </xdr:nvSpPr>
      <xdr:spPr bwMode="auto">
        <a:xfrm>
          <a:off x="6477000" y="8229600"/>
          <a:ext cx="419100" cy="615950"/>
        </a:xfrm>
        <a:prstGeom prst="rightBrace">
          <a:avLst>
            <a:gd name="adj1" fmla="val 8192"/>
            <a:gd name="adj2" fmla="val 50125"/>
          </a:avLst>
        </a:prstGeom>
        <a:noFill/>
        <a:ln w="254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oneCellAnchor>
    <xdr:from>
      <xdr:col>24</xdr:col>
      <xdr:colOff>228598</xdr:colOff>
      <xdr:row>23</xdr:row>
      <xdr:rowOff>132897</xdr:rowOff>
    </xdr:from>
    <xdr:ext cx="3850442" cy="418704"/>
    <xdr:sp macro="" textlink="">
      <xdr:nvSpPr>
        <xdr:cNvPr id="7" name="Text Box 3">
          <a:extLst>
            <a:ext uri="{FF2B5EF4-FFF2-40B4-BE49-F238E27FC236}">
              <a16:creationId xmlns:a16="http://schemas.microsoft.com/office/drawing/2014/main" id="{B76458B1-8828-CC9E-5418-905882EFF27B}"/>
            </a:ext>
          </a:extLst>
        </xdr:cNvPr>
        <xdr:cNvSpPr txBox="1">
          <a:spLocks noChangeArrowheads="1"/>
        </xdr:cNvSpPr>
      </xdr:nvSpPr>
      <xdr:spPr bwMode="auto">
        <a:xfrm>
          <a:off x="7562848" y="8232322"/>
          <a:ext cx="3829051" cy="418704"/>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36576" tIns="18288" rIns="0" bIns="0" anchor="t" upright="1">
          <a:spAutoFit/>
        </a:bodyPr>
        <a:lstStyle/>
        <a:p>
          <a:pPr algn="l" rtl="0">
            <a:lnSpc>
              <a:spcPts val="1300"/>
            </a:lnSpc>
            <a:defRPr sz="1000"/>
          </a:pPr>
          <a:r>
            <a:rPr lang="ja-JP" altLang="en-US" sz="1200" b="1" i="0" u="none" strike="noStrike" baseline="0">
              <a:solidFill>
                <a:srgbClr val="FF0000"/>
              </a:solidFill>
              <a:latin typeface="ＭＳ Ｐゴシック"/>
              <a:ea typeface="ＭＳ Ｐゴシック"/>
            </a:rPr>
            <a:t>本エクセルファイル中の別紙シートに入力すると自動的に転記されるため、ここでは入力不要です。</a:t>
          </a:r>
          <a:endParaRPr lang="ja-JP" altLang="en-US"/>
        </a:p>
      </xdr:txBody>
    </xdr:sp>
    <xdr:clientData/>
  </xdr:oneCellAnchor>
  <xdr:twoCellAnchor>
    <xdr:from>
      <xdr:col>23</xdr:col>
      <xdr:colOff>260350</xdr:colOff>
      <xdr:row>5</xdr:row>
      <xdr:rowOff>149225</xdr:rowOff>
    </xdr:from>
    <xdr:to>
      <xdr:col>42</xdr:col>
      <xdr:colOff>89139</xdr:colOff>
      <xdr:row>10</xdr:row>
      <xdr:rowOff>137796</xdr:rowOff>
    </xdr:to>
    <xdr:sp macro="" textlink="">
      <xdr:nvSpPr>
        <xdr:cNvPr id="8" name="Text Box 2">
          <a:extLst>
            <a:ext uri="{FF2B5EF4-FFF2-40B4-BE49-F238E27FC236}">
              <a16:creationId xmlns:a16="http://schemas.microsoft.com/office/drawing/2014/main" id="{A633259D-43AD-3351-401C-A10054E3563E}"/>
            </a:ext>
          </a:extLst>
        </xdr:cNvPr>
        <xdr:cNvSpPr txBox="1">
          <a:spLocks noChangeArrowheads="1"/>
        </xdr:cNvSpPr>
      </xdr:nvSpPr>
      <xdr:spPr bwMode="auto">
        <a:xfrm>
          <a:off x="7296150" y="1219200"/>
          <a:ext cx="6743948" cy="1233177"/>
        </a:xfrm>
        <a:prstGeom prst="rect">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FF0000" mc:Ignorable="a14" a14:legacySpreadsheetColorIndex="10"/>
          </a:solidFill>
          <a:prstDash val="sysDot"/>
          <a:miter lim="800000"/>
          <a:headEnd/>
          <a:tailEnd/>
        </a:ln>
      </xdr:spPr>
      <xdr:txBody>
        <a:bodyPr vertOverflow="clip" wrap="square" lIns="36576" tIns="22860" rIns="0" bIns="0" anchor="t" upright="1"/>
        <a:lstStyle/>
        <a:p>
          <a:pPr rtl="0"/>
          <a:r>
            <a:rPr lang="ja-JP" altLang="ja-JP" sz="1400" b="1" i="0" baseline="0">
              <a:solidFill>
                <a:srgbClr val="FF0000"/>
              </a:solidFill>
              <a:effectLst/>
              <a:latin typeface="+mn-lt"/>
              <a:ea typeface="+mn-ea"/>
              <a:cs typeface="+mn-cs"/>
            </a:rPr>
            <a:t>本</a:t>
          </a:r>
          <a:r>
            <a:rPr lang="en-US" altLang="ja-JP" sz="1400" b="1" i="0" baseline="0">
              <a:solidFill>
                <a:srgbClr val="FF0000"/>
              </a:solidFill>
              <a:effectLst/>
              <a:latin typeface="+mn-lt"/>
              <a:ea typeface="+mn-ea"/>
              <a:cs typeface="+mn-cs"/>
            </a:rPr>
            <a:t>Excel</a:t>
          </a:r>
          <a:r>
            <a:rPr lang="ja-JP" altLang="ja-JP" sz="1400" b="1" i="0" baseline="0">
              <a:solidFill>
                <a:srgbClr val="FF0000"/>
              </a:solidFill>
              <a:effectLst/>
              <a:latin typeface="+mn-lt"/>
              <a:ea typeface="+mn-ea"/>
              <a:cs typeface="+mn-cs"/>
            </a:rPr>
            <a:t>ファイルを「ひょうごの環境」ホームページ「特定物質（温室効果ガス）排出抑制計画」にリンクされた簡易申請システムから提出して下さい。</a:t>
          </a:r>
          <a:endParaRPr lang="ja-JP" altLang="ja-JP" sz="1800">
            <a:solidFill>
              <a:srgbClr val="FF0000"/>
            </a:solidFill>
            <a:effectLst/>
          </a:endParaRPr>
        </a:p>
        <a:p>
          <a:pPr rtl="0"/>
          <a:r>
            <a:rPr lang="en-US" altLang="ja-JP" sz="1400" b="1" i="0" baseline="0">
              <a:effectLst/>
              <a:latin typeface="+mn-lt"/>
              <a:ea typeface="+mn-ea"/>
              <a:cs typeface="+mn-cs"/>
            </a:rPr>
            <a:t>https://www.kankyo.pref.hyogo.lg.jp/jp/warming/houkoku/leg_422</a:t>
          </a:r>
        </a:p>
        <a:p>
          <a:pPr rtl="0"/>
          <a:r>
            <a:rPr lang="ja-JP" altLang="en-US" sz="1400" b="1" i="0" baseline="0">
              <a:solidFill>
                <a:srgbClr val="FF0000"/>
              </a:solidFill>
              <a:effectLst/>
              <a:latin typeface="+mj-ea"/>
              <a:ea typeface="+mj-ea"/>
              <a:cs typeface="+mn-cs"/>
            </a:rPr>
            <a:t>押印不要ですが、</a:t>
          </a:r>
          <a:r>
            <a:rPr lang="ja-JP" altLang="en-US" sz="1400">
              <a:solidFill>
                <a:srgbClr val="FF0000"/>
              </a:solidFill>
              <a:effectLst/>
              <a:latin typeface="+mn-ea"/>
              <a:ea typeface="+mn-ea"/>
            </a:rPr>
            <a:t>受領印をご希望の際は、適宜押印～切手を貼った封筒を同封のうえ、鑑（表紙）のみを郵送してください。</a:t>
          </a:r>
          <a:endParaRPr lang="ja-JP" altLang="ja-JP" sz="1400">
            <a:solidFill>
              <a:srgbClr val="FF0000"/>
            </a:solidFill>
            <a:effectLst/>
            <a:latin typeface="+mn-ea"/>
            <a:ea typeface="+mn-ea"/>
          </a:endParaRPr>
        </a:p>
        <a:p>
          <a:pPr algn="l" rtl="0">
            <a:lnSpc>
              <a:spcPts val="1300"/>
            </a:lnSpc>
            <a:defRPr sz="1000"/>
          </a:pPr>
          <a:endParaRPr lang="ja-JP" altLang="en-US" sz="1400" b="1" i="0" u="none" strike="noStrike" baseline="0">
            <a:solidFill>
              <a:srgbClr val="FF0000"/>
            </a:solidFill>
            <a:latin typeface="ＭＳ Ｐゴシック"/>
            <a:ea typeface="ＭＳ Ｐゴシック"/>
          </a:endParaRPr>
        </a:p>
      </xdr:txBody>
    </xdr:sp>
    <xdr:clientData/>
  </xdr:twoCellAnchor>
  <xdr:twoCellAnchor editAs="oneCell">
    <xdr:from>
      <xdr:col>24</xdr:col>
      <xdr:colOff>0</xdr:colOff>
      <xdr:row>11</xdr:row>
      <xdr:rowOff>19050</xdr:rowOff>
    </xdr:from>
    <xdr:to>
      <xdr:col>42</xdr:col>
      <xdr:colOff>577850</xdr:colOff>
      <xdr:row>22</xdr:row>
      <xdr:rowOff>787400</xdr:rowOff>
    </xdr:to>
    <xdr:pic>
      <xdr:nvPicPr>
        <xdr:cNvPr id="1338" name="図 1">
          <a:extLst>
            <a:ext uri="{FF2B5EF4-FFF2-40B4-BE49-F238E27FC236}">
              <a16:creationId xmlns:a16="http://schemas.microsoft.com/office/drawing/2014/main" id="{CBC4E9CC-45B0-CCD3-C666-192182D703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05600" y="2641600"/>
          <a:ext cx="6661150" cy="506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11</xdr:col>
      <xdr:colOff>110565</xdr:colOff>
      <xdr:row>4</xdr:row>
      <xdr:rowOff>168088</xdr:rowOff>
    </xdr:from>
    <xdr:ext cx="4022606" cy="559384"/>
    <xdr:sp macro="" textlink="">
      <xdr:nvSpPr>
        <xdr:cNvPr id="3" name="Text Box 9">
          <a:extLst>
            <a:ext uri="{FF2B5EF4-FFF2-40B4-BE49-F238E27FC236}">
              <a16:creationId xmlns:a16="http://schemas.microsoft.com/office/drawing/2014/main" id="{E761E813-FDEA-D927-4973-8AAC58E3874E}"/>
            </a:ext>
          </a:extLst>
        </xdr:cNvPr>
        <xdr:cNvSpPr txBox="1">
          <a:spLocks noChangeArrowheads="1"/>
        </xdr:cNvSpPr>
      </xdr:nvSpPr>
      <xdr:spPr bwMode="auto">
        <a:xfrm>
          <a:off x="12584206" y="874059"/>
          <a:ext cx="4090555" cy="559384"/>
        </a:xfrm>
        <a:prstGeom prst="rect">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FF0000" mc:Ignorable="a14" a14:legacySpreadsheetColorIndex="10"/>
          </a:solidFill>
          <a:prstDash val="sysDot"/>
          <a:miter lim="800000"/>
          <a:headEnd/>
          <a:tailEnd/>
        </a:ln>
      </xdr:spPr>
      <xdr:txBody>
        <a:bodyPr vertOverflow="clip" wrap="square" lIns="36576" tIns="22860" rIns="0" bIns="0" anchor="t" upright="1">
          <a:spAutoFit/>
        </a:bodyPr>
        <a:lstStyle/>
        <a:p>
          <a:pPr algn="l" rtl="0">
            <a:lnSpc>
              <a:spcPts val="1400"/>
            </a:lnSpc>
            <a:defRPr sz="1000"/>
          </a:pPr>
          <a:r>
            <a:rPr lang="ja-JP" altLang="en-US" sz="1400" b="1" i="0" u="none" strike="noStrike" baseline="0">
              <a:solidFill>
                <a:srgbClr val="FF0000"/>
              </a:solidFill>
              <a:latin typeface="ＭＳ Ｐゴシック"/>
              <a:ea typeface="ＭＳ Ｐゴシック"/>
            </a:rPr>
            <a:t>記法は、届出マニュアル（～工場・事業所用～）</a:t>
          </a:r>
          <a:endParaRPr lang="en-US" altLang="ja-JP" sz="1400" b="1" i="0" u="none" strike="noStrike" baseline="0">
            <a:solidFill>
              <a:srgbClr val="FF0000"/>
            </a:solidFill>
            <a:latin typeface="ＭＳ Ｐゴシック"/>
            <a:ea typeface="ＭＳ Ｐゴシック"/>
          </a:endParaRPr>
        </a:p>
        <a:p>
          <a:pPr algn="l" rtl="0">
            <a:lnSpc>
              <a:spcPts val="1400"/>
            </a:lnSpc>
            <a:defRPr sz="1000"/>
          </a:pPr>
          <a:r>
            <a:rPr lang="en-US" altLang="ja-JP" sz="1400" b="1" i="0" u="none" strike="noStrike" baseline="0">
              <a:solidFill>
                <a:srgbClr val="0000FF"/>
              </a:solidFill>
              <a:latin typeface="ＭＳ Ｐゴシック"/>
              <a:ea typeface="ＭＳ Ｐゴシック"/>
            </a:rPr>
            <a:t>P69</a:t>
          </a:r>
          <a:r>
            <a:rPr lang="ja-JP" altLang="en-US" sz="1400" b="1" i="0" u="none" strike="noStrike" baseline="0">
              <a:solidFill>
                <a:srgbClr val="FF0000"/>
              </a:solidFill>
              <a:latin typeface="ＭＳ Ｐゴシック"/>
              <a:ea typeface="ＭＳ Ｐゴシック"/>
            </a:rPr>
            <a:t>に記載していますので、必ずご確認ください。</a:t>
          </a:r>
          <a:endParaRPr lang="en-US" altLang="ja-JP" sz="1400" b="1" i="0" u="none" strike="noStrike" baseline="0">
            <a:solidFill>
              <a:srgbClr val="FF0000"/>
            </a:solidFill>
            <a:latin typeface="ＭＳ Ｐゴシック"/>
            <a:ea typeface="ＭＳ Ｐゴシック"/>
          </a:endParaRPr>
        </a:p>
        <a:p>
          <a:pPr algn="l" rtl="0">
            <a:lnSpc>
              <a:spcPts val="1300"/>
            </a:lnSpc>
            <a:defRPr sz="1000"/>
          </a:pPr>
          <a:endParaRPr lang="ja-JP" altLang="en-US" sz="1400" b="1" i="0" u="none" strike="noStrike" baseline="0">
            <a:solidFill>
              <a:srgbClr val="FF0000"/>
            </a:solidFill>
            <a:latin typeface="ＭＳ Ｐゴシック"/>
            <a:ea typeface="ＭＳ Ｐゴシック"/>
          </a:endParaRPr>
        </a:p>
      </xdr:txBody>
    </xdr:sp>
    <xdr:clientData/>
  </xdr:oneCellAnchor>
  <xdr:twoCellAnchor editAs="oneCell">
    <xdr:from>
      <xdr:col>0</xdr:col>
      <xdr:colOff>558800</xdr:colOff>
      <xdr:row>63</xdr:row>
      <xdr:rowOff>57150</xdr:rowOff>
    </xdr:from>
    <xdr:to>
      <xdr:col>8</xdr:col>
      <xdr:colOff>482600</xdr:colOff>
      <xdr:row>85</xdr:row>
      <xdr:rowOff>139700</xdr:rowOff>
    </xdr:to>
    <xdr:pic>
      <xdr:nvPicPr>
        <xdr:cNvPr id="10395" name="図 3">
          <a:extLst>
            <a:ext uri="{FF2B5EF4-FFF2-40B4-BE49-F238E27FC236}">
              <a16:creationId xmlns:a16="http://schemas.microsoft.com/office/drawing/2014/main" id="{14CCDE3C-75BD-42E6-E880-0E053B7B7A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800" y="17818100"/>
          <a:ext cx="9455150" cy="3543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10</xdr:col>
      <xdr:colOff>82551</xdr:colOff>
      <xdr:row>9</xdr:row>
      <xdr:rowOff>38101</xdr:rowOff>
    </xdr:from>
    <xdr:to>
      <xdr:col>11</xdr:col>
      <xdr:colOff>1816</xdr:colOff>
      <xdr:row>19</xdr:row>
      <xdr:rowOff>79376</xdr:rowOff>
    </xdr:to>
    <xdr:sp macro="" textlink="">
      <xdr:nvSpPr>
        <xdr:cNvPr id="2" name="正方形/長方形 1">
          <a:extLst>
            <a:ext uri="{FF2B5EF4-FFF2-40B4-BE49-F238E27FC236}">
              <a16:creationId xmlns:a16="http://schemas.microsoft.com/office/drawing/2014/main" id="{1B431E5E-2AA0-DAEA-6A3C-608984E48E4F}"/>
            </a:ext>
          </a:extLst>
        </xdr:cNvPr>
        <xdr:cNvSpPr/>
      </xdr:nvSpPr>
      <xdr:spPr bwMode="auto">
        <a:xfrm>
          <a:off x="12128501" y="2028826"/>
          <a:ext cx="1117600" cy="3251200"/>
        </a:xfrm>
        <a:prstGeom prst="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r>
            <a:rPr kumimoji="1" lang="en-US" altLang="ja-JP" sz="1400">
              <a:solidFill>
                <a:srgbClr val="FF0000"/>
              </a:solidFill>
              <a:effectLst/>
              <a:latin typeface="+mn-lt"/>
              <a:ea typeface="+mn-ea"/>
              <a:cs typeface="+mn-cs"/>
            </a:rPr>
            <a:t>※</a:t>
          </a:r>
          <a:r>
            <a:rPr kumimoji="1" lang="ja-JP" altLang="ja-JP" sz="1400">
              <a:solidFill>
                <a:srgbClr val="FF0000"/>
              </a:solidFill>
              <a:effectLst/>
              <a:latin typeface="+mn-lt"/>
              <a:ea typeface="+mn-ea"/>
              <a:cs typeface="+mn-cs"/>
            </a:rPr>
            <a:t>化石燃料を混焼している場合は再生可能エネルギー（バイオマス等）分のみ按分して記入ください。</a:t>
          </a:r>
          <a:endParaRPr lang="ja-JP" altLang="ja-JP" sz="1800">
            <a:solidFill>
              <a:srgbClr val="FF0000"/>
            </a:solidFill>
            <a:effectLst/>
          </a:endParaRPr>
        </a:p>
        <a:p>
          <a:r>
            <a:rPr kumimoji="1" lang="ja-JP" altLang="ja-JP" sz="1400">
              <a:solidFill>
                <a:srgbClr val="FF0000"/>
              </a:solidFill>
              <a:effectLst/>
              <a:latin typeface="+mn-lt"/>
              <a:ea typeface="+mn-ea"/>
              <a:cs typeface="+mn-cs"/>
            </a:rPr>
            <a:t>化石燃料分は集計結果表</a:t>
          </a:r>
          <a:r>
            <a:rPr kumimoji="1" lang="en-US" altLang="ja-JP" sz="1400">
              <a:solidFill>
                <a:srgbClr val="FF0000"/>
              </a:solidFill>
              <a:effectLst/>
              <a:latin typeface="+mn-lt"/>
              <a:ea typeface="+mn-ea"/>
              <a:cs typeface="+mn-cs"/>
            </a:rPr>
            <a:t>CO</a:t>
          </a:r>
          <a:r>
            <a:rPr kumimoji="1" lang="en-US" altLang="ja-JP" sz="1400" baseline="-25000">
              <a:solidFill>
                <a:srgbClr val="FF0000"/>
              </a:solidFill>
              <a:effectLst/>
              <a:latin typeface="+mn-lt"/>
              <a:ea typeface="+mn-ea"/>
              <a:cs typeface="+mn-cs"/>
            </a:rPr>
            <a:t>2</a:t>
          </a:r>
          <a:r>
            <a:rPr kumimoji="1" lang="ja-JP" altLang="ja-JP" sz="1400">
              <a:solidFill>
                <a:srgbClr val="FF0000"/>
              </a:solidFill>
              <a:effectLst/>
              <a:latin typeface="+mn-lt"/>
              <a:ea typeface="+mn-ea"/>
              <a:cs typeface="+mn-cs"/>
            </a:rPr>
            <a:t>シートに記入してください。</a:t>
          </a:r>
          <a:endParaRPr lang="ja-JP" altLang="ja-JP" sz="1800">
            <a:solidFill>
              <a:srgbClr val="FF0000"/>
            </a:solidFill>
            <a:effectLst/>
          </a:endParaRPr>
        </a:p>
        <a:p>
          <a:pPr algn="l"/>
          <a:endParaRPr kumimoji="1" lang="ja-JP" altLang="en-US" sz="1100">
            <a:solidFill>
              <a:srgbClr val="FF0000"/>
            </a:solidFill>
          </a:endParaRPr>
        </a:p>
      </xdr:txBody>
    </xdr:sp>
    <xdr:clientData/>
  </xdr:twoCellAnchor>
  <xdr:twoCellAnchor>
    <xdr:from>
      <xdr:col>9</xdr:col>
      <xdr:colOff>155575</xdr:colOff>
      <xdr:row>21</xdr:row>
      <xdr:rowOff>152400</xdr:rowOff>
    </xdr:from>
    <xdr:to>
      <xdr:col>10</xdr:col>
      <xdr:colOff>711046</xdr:colOff>
      <xdr:row>28</xdr:row>
      <xdr:rowOff>190500</xdr:rowOff>
    </xdr:to>
    <xdr:sp macro="" textlink="">
      <xdr:nvSpPr>
        <xdr:cNvPr id="3" name="正方形/長方形 2">
          <a:extLst>
            <a:ext uri="{FF2B5EF4-FFF2-40B4-BE49-F238E27FC236}">
              <a16:creationId xmlns:a16="http://schemas.microsoft.com/office/drawing/2014/main" id="{21CB37DE-452E-B72D-896B-47DC3F5EBA57}"/>
            </a:ext>
          </a:extLst>
        </xdr:cNvPr>
        <xdr:cNvSpPr/>
      </xdr:nvSpPr>
      <xdr:spPr bwMode="auto">
        <a:xfrm>
          <a:off x="11074400" y="5829300"/>
          <a:ext cx="1739900" cy="2905125"/>
        </a:xfrm>
        <a:prstGeom prst="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r>
            <a:rPr kumimoji="1" lang="en-US" altLang="ja-JP" sz="1400">
              <a:solidFill>
                <a:srgbClr val="FF0000"/>
              </a:solidFill>
              <a:effectLst/>
              <a:latin typeface="+mn-lt"/>
              <a:ea typeface="+mn-ea"/>
              <a:cs typeface="+mn-cs"/>
            </a:rPr>
            <a:t>※</a:t>
          </a:r>
          <a:r>
            <a:rPr kumimoji="1" lang="ja-JP" altLang="ja-JP" sz="1400">
              <a:solidFill>
                <a:srgbClr val="FF0000"/>
              </a:solidFill>
              <a:effectLst/>
              <a:latin typeface="+mn-lt"/>
              <a:ea typeface="+mn-ea"/>
              <a:cs typeface="+mn-cs"/>
            </a:rPr>
            <a:t>化石燃料を混焼している場合は再生可能エネルギー（バイオマス等）分のみ按分して記入ください。</a:t>
          </a:r>
          <a:endParaRPr lang="ja-JP" altLang="ja-JP" sz="1800">
            <a:solidFill>
              <a:srgbClr val="FF0000"/>
            </a:solidFill>
            <a:effectLst/>
          </a:endParaRPr>
        </a:p>
        <a:p>
          <a:r>
            <a:rPr kumimoji="1" lang="ja-JP" altLang="ja-JP" sz="1400">
              <a:solidFill>
                <a:srgbClr val="FF0000"/>
              </a:solidFill>
              <a:effectLst/>
              <a:latin typeface="+mn-lt"/>
              <a:ea typeface="+mn-ea"/>
              <a:cs typeface="+mn-cs"/>
            </a:rPr>
            <a:t>化石燃料分は集計結果表</a:t>
          </a:r>
          <a:r>
            <a:rPr kumimoji="1" lang="en-US" altLang="ja-JP" sz="1400">
              <a:solidFill>
                <a:srgbClr val="FF0000"/>
              </a:solidFill>
              <a:effectLst/>
              <a:latin typeface="+mn-lt"/>
              <a:ea typeface="+mn-ea"/>
              <a:cs typeface="+mn-cs"/>
            </a:rPr>
            <a:t>CO</a:t>
          </a:r>
          <a:r>
            <a:rPr kumimoji="1" lang="en-US" altLang="ja-JP" sz="1400" baseline="-25000">
              <a:solidFill>
                <a:srgbClr val="FF0000"/>
              </a:solidFill>
              <a:effectLst/>
              <a:latin typeface="+mn-lt"/>
              <a:ea typeface="+mn-ea"/>
              <a:cs typeface="+mn-cs"/>
            </a:rPr>
            <a:t>2</a:t>
          </a:r>
          <a:r>
            <a:rPr kumimoji="1" lang="ja-JP" altLang="ja-JP" sz="1400">
              <a:solidFill>
                <a:srgbClr val="FF0000"/>
              </a:solidFill>
              <a:effectLst/>
              <a:latin typeface="+mn-lt"/>
              <a:ea typeface="+mn-ea"/>
              <a:cs typeface="+mn-cs"/>
            </a:rPr>
            <a:t>シートに記入してください。</a:t>
          </a:r>
          <a:endParaRPr lang="ja-JP" altLang="ja-JP" sz="1800">
            <a:solidFill>
              <a:srgbClr val="FF0000"/>
            </a:solidFill>
            <a:effectLst/>
          </a:endParaRPr>
        </a:p>
        <a:p>
          <a:pPr algn="l"/>
          <a:endParaRPr kumimoji="1" lang="ja-JP" altLang="en-US" sz="1400">
            <a:solidFill>
              <a:srgbClr val="FF0000"/>
            </a:solidFill>
          </a:endParaRPr>
        </a:p>
      </xdr:txBody>
    </xdr:sp>
    <xdr:clientData/>
  </xdr:twoCellAnchor>
  <xdr:twoCellAnchor>
    <xdr:from>
      <xdr:col>5</xdr:col>
      <xdr:colOff>143435</xdr:colOff>
      <xdr:row>40</xdr:row>
      <xdr:rowOff>168087</xdr:rowOff>
    </xdr:from>
    <xdr:to>
      <xdr:col>6</xdr:col>
      <xdr:colOff>514903</xdr:colOff>
      <xdr:row>46</xdr:row>
      <xdr:rowOff>342524</xdr:rowOff>
    </xdr:to>
    <xdr:sp macro="" textlink="">
      <xdr:nvSpPr>
        <xdr:cNvPr id="4" name="正方形/長方形 3">
          <a:extLst>
            <a:ext uri="{FF2B5EF4-FFF2-40B4-BE49-F238E27FC236}">
              <a16:creationId xmlns:a16="http://schemas.microsoft.com/office/drawing/2014/main" id="{C71D41F7-FA4F-E6A1-6D24-20538D8A2527}"/>
            </a:ext>
          </a:extLst>
        </xdr:cNvPr>
        <xdr:cNvSpPr/>
      </xdr:nvSpPr>
      <xdr:spPr bwMode="auto">
        <a:xfrm>
          <a:off x="5410760" y="12645837"/>
          <a:ext cx="1768475" cy="2489012"/>
        </a:xfrm>
        <a:prstGeom prst="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r>
            <a:rPr kumimoji="1" lang="en-US" altLang="ja-JP" sz="1400">
              <a:solidFill>
                <a:srgbClr val="FF0000"/>
              </a:solidFill>
            </a:rPr>
            <a:t>※</a:t>
          </a:r>
          <a:r>
            <a:rPr kumimoji="1" lang="ja-JP" altLang="en-US" sz="1400">
              <a:solidFill>
                <a:srgbClr val="FF0000"/>
              </a:solidFill>
            </a:rPr>
            <a:t>化石燃料を混焼している場合は再生可能エネルギー（バイオマス等）分のみ按分して記入ください。</a:t>
          </a:r>
          <a:endParaRPr kumimoji="1" lang="en-US" altLang="ja-JP" sz="1400">
            <a:solidFill>
              <a:srgbClr val="FF0000"/>
            </a:solidFill>
          </a:endParaRPr>
        </a:p>
        <a:p>
          <a:pPr algn="l">
            <a:lnSpc>
              <a:spcPts val="1600"/>
            </a:lnSpc>
          </a:pPr>
          <a:r>
            <a:rPr kumimoji="1" lang="ja-JP" altLang="en-US" sz="1400">
              <a:solidFill>
                <a:srgbClr val="FF0000"/>
              </a:solidFill>
            </a:rPr>
            <a:t>化石燃料分は集計結果表</a:t>
          </a:r>
          <a:r>
            <a:rPr kumimoji="1" lang="en-US" altLang="ja-JP" sz="1400">
              <a:solidFill>
                <a:srgbClr val="FF0000"/>
              </a:solidFill>
            </a:rPr>
            <a:t>CO</a:t>
          </a:r>
          <a:r>
            <a:rPr kumimoji="1" lang="en-US" altLang="ja-JP" sz="1400" baseline="-25000">
              <a:solidFill>
                <a:srgbClr val="FF0000"/>
              </a:solidFill>
            </a:rPr>
            <a:t>2</a:t>
          </a:r>
          <a:r>
            <a:rPr kumimoji="1" lang="ja-JP" altLang="en-US" sz="1400">
              <a:solidFill>
                <a:srgbClr val="FF0000"/>
              </a:solidFill>
            </a:rPr>
            <a:t>シートに記入してください。</a:t>
          </a:r>
        </a:p>
      </xdr:txBody>
    </xdr:sp>
    <xdr:clientData/>
  </xdr:twoCellAnchor>
  <xdr:twoCellAnchor>
    <xdr:from>
      <xdr:col>6</xdr:col>
      <xdr:colOff>1297082</xdr:colOff>
      <xdr:row>40</xdr:row>
      <xdr:rowOff>112060</xdr:rowOff>
    </xdr:from>
    <xdr:to>
      <xdr:col>10</xdr:col>
      <xdr:colOff>837845</xdr:colOff>
      <xdr:row>46</xdr:row>
      <xdr:rowOff>358588</xdr:rowOff>
    </xdr:to>
    <xdr:sp macro="" textlink="">
      <xdr:nvSpPr>
        <xdr:cNvPr id="5" name="正方形/長方形 4">
          <a:extLst>
            <a:ext uri="{FF2B5EF4-FFF2-40B4-BE49-F238E27FC236}">
              <a16:creationId xmlns:a16="http://schemas.microsoft.com/office/drawing/2014/main" id="{0C7453F2-5750-C2BD-ACF0-74ED155AE542}"/>
            </a:ext>
          </a:extLst>
        </xdr:cNvPr>
        <xdr:cNvSpPr/>
      </xdr:nvSpPr>
      <xdr:spPr bwMode="auto">
        <a:xfrm>
          <a:off x="8024907" y="12589810"/>
          <a:ext cx="4922369" cy="2561103"/>
        </a:xfrm>
        <a:prstGeom prst="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endParaRPr kumimoji="1" lang="en-US" altLang="ja-JP" sz="1200">
            <a:solidFill>
              <a:srgbClr val="FF0000"/>
            </a:solidFill>
          </a:endParaRPr>
        </a:p>
        <a:p>
          <a:pPr algn="l"/>
          <a:r>
            <a:rPr kumimoji="1" lang="ja-JP" altLang="en-US" sz="1200">
              <a:solidFill>
                <a:srgbClr val="FF0000"/>
              </a:solidFill>
            </a:rPr>
            <a:t>　「</a:t>
          </a:r>
          <a:r>
            <a:rPr kumimoji="1" lang="ja-JP" altLang="en-US" sz="1400">
              <a:solidFill>
                <a:srgbClr val="FF0000"/>
              </a:solidFill>
            </a:rPr>
            <a:t>再生可能エネルギー」とは、エネルギー供給事業者による非化石エネルギー源の利用及び化石エネルギー源の利用及び化石エネルギー原料の有効な利用の促進に関する法律（平成</a:t>
          </a:r>
          <a:r>
            <a:rPr kumimoji="1" lang="en-US" altLang="ja-JP" sz="1400">
              <a:solidFill>
                <a:srgbClr val="FF0000"/>
              </a:solidFill>
            </a:rPr>
            <a:t>21</a:t>
          </a:r>
          <a:r>
            <a:rPr kumimoji="1" lang="ja-JP" altLang="en-US" sz="1400">
              <a:solidFill>
                <a:srgbClr val="FF0000"/>
              </a:solidFill>
            </a:rPr>
            <a:t>年法律第</a:t>
          </a:r>
          <a:r>
            <a:rPr kumimoji="1" lang="en-US" altLang="ja-JP" sz="1400">
              <a:solidFill>
                <a:srgbClr val="FF0000"/>
              </a:solidFill>
            </a:rPr>
            <a:t>72</a:t>
          </a:r>
          <a:r>
            <a:rPr kumimoji="1" lang="ja-JP" altLang="en-US" sz="1400">
              <a:solidFill>
                <a:srgbClr val="FF0000"/>
              </a:solidFill>
            </a:rPr>
            <a:t>号）及び同施行令（平成</a:t>
          </a:r>
          <a:r>
            <a:rPr kumimoji="1" lang="en-US" altLang="ja-JP" sz="1400">
              <a:solidFill>
                <a:srgbClr val="FF0000"/>
              </a:solidFill>
            </a:rPr>
            <a:t>21</a:t>
          </a:r>
          <a:r>
            <a:rPr kumimoji="1" lang="ja-JP" altLang="en-US" sz="1400">
              <a:solidFill>
                <a:srgbClr val="FF0000"/>
              </a:solidFill>
            </a:rPr>
            <a:t>年政令第</a:t>
          </a:r>
          <a:r>
            <a:rPr kumimoji="1" lang="en-US" altLang="ja-JP" sz="1400">
              <a:solidFill>
                <a:srgbClr val="FF0000"/>
              </a:solidFill>
            </a:rPr>
            <a:t>222</a:t>
          </a:r>
          <a:r>
            <a:rPr kumimoji="1" lang="ja-JP" altLang="en-US" sz="1400">
              <a:solidFill>
                <a:srgbClr val="FF0000"/>
              </a:solidFill>
            </a:rPr>
            <a:t>号）に規定される「太陽光」、「風力」、「水力」、「地熱」、「太陽熱」、「大気中の熱その他の自然界に存する熱」、「バイオマス」を指す。</a:t>
          </a:r>
          <a:endParaRPr kumimoji="1" lang="en-US" altLang="ja-JP" sz="1400">
            <a:solidFill>
              <a:srgbClr val="FF0000"/>
            </a:solidFill>
          </a:endParaRPr>
        </a:p>
        <a:p>
          <a:pPr algn="l"/>
          <a:r>
            <a:rPr kumimoji="1" lang="ja-JP" altLang="en-US" sz="1400">
              <a:solidFill>
                <a:srgbClr val="FF0000"/>
              </a:solidFill>
            </a:rPr>
            <a:t>「</a:t>
          </a:r>
          <a:r>
            <a:rPr kumimoji="1" lang="en-US" altLang="ja-JP" sz="1400">
              <a:solidFill>
                <a:srgbClr val="FF0000"/>
              </a:solidFill>
            </a:rPr>
            <a:t>FIT</a:t>
          </a:r>
          <a:r>
            <a:rPr kumimoji="1" lang="ja-JP" altLang="en-US" sz="1400">
              <a:solidFill>
                <a:srgbClr val="FF0000"/>
              </a:solidFill>
            </a:rPr>
            <a:t>電気」とは、電気事業法による再生可能エネルギー電気の調達に関する特別法に規定される再生可能エネルギー電気を指す。</a:t>
          </a:r>
          <a:endParaRPr kumimoji="1" lang="en-US" altLang="ja-JP" sz="1400">
            <a:solidFill>
              <a:srgbClr val="FF0000"/>
            </a:solidFill>
          </a:endParaRPr>
        </a:p>
        <a:p>
          <a:pPr algn="l">
            <a:lnSpc>
              <a:spcPts val="1400"/>
            </a:lnSpc>
          </a:pPr>
          <a:endParaRPr kumimoji="1" lang="ja-JP" altLang="en-US" sz="1400">
            <a:solidFill>
              <a:srgbClr val="FF0000"/>
            </a:solidFill>
          </a:endParaRPr>
        </a:p>
      </xdr:txBody>
    </xdr:sp>
    <xdr:clientData/>
  </xdr:twoCellAnchor>
  <xdr:twoCellAnchor>
    <xdr:from>
      <xdr:col>5</xdr:col>
      <xdr:colOff>72091</xdr:colOff>
      <xdr:row>55</xdr:row>
      <xdr:rowOff>51174</xdr:rowOff>
    </xdr:from>
    <xdr:to>
      <xdr:col>5</xdr:col>
      <xdr:colOff>243541</xdr:colOff>
      <xdr:row>58</xdr:row>
      <xdr:rowOff>320115</xdr:rowOff>
    </xdr:to>
    <xdr:sp macro="" textlink="">
      <xdr:nvSpPr>
        <xdr:cNvPr id="6" name="右中かっこ 5">
          <a:extLst>
            <a:ext uri="{FF2B5EF4-FFF2-40B4-BE49-F238E27FC236}">
              <a16:creationId xmlns:a16="http://schemas.microsoft.com/office/drawing/2014/main" id="{F7E0A44D-3C7E-2136-685B-6B42FE51A848}"/>
            </a:ext>
          </a:extLst>
        </xdr:cNvPr>
        <xdr:cNvSpPr/>
      </xdr:nvSpPr>
      <xdr:spPr bwMode="auto">
        <a:xfrm>
          <a:off x="5326716" y="16742149"/>
          <a:ext cx="190500" cy="1326216"/>
        </a:xfrm>
        <a:prstGeom prst="rightBrac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10</xdr:col>
      <xdr:colOff>51547</xdr:colOff>
      <xdr:row>55</xdr:row>
      <xdr:rowOff>13074</xdr:rowOff>
    </xdr:from>
    <xdr:to>
      <xdr:col>10</xdr:col>
      <xdr:colOff>238991</xdr:colOff>
      <xdr:row>57</xdr:row>
      <xdr:rowOff>353783</xdr:rowOff>
    </xdr:to>
    <xdr:sp macro="" textlink="">
      <xdr:nvSpPr>
        <xdr:cNvPr id="7" name="右中かっこ 6">
          <a:extLst>
            <a:ext uri="{FF2B5EF4-FFF2-40B4-BE49-F238E27FC236}">
              <a16:creationId xmlns:a16="http://schemas.microsoft.com/office/drawing/2014/main" id="{4FC5560D-F476-B45C-315F-9A71D6763B38}"/>
            </a:ext>
          </a:extLst>
        </xdr:cNvPr>
        <xdr:cNvSpPr/>
      </xdr:nvSpPr>
      <xdr:spPr bwMode="auto">
        <a:xfrm>
          <a:off x="12091147" y="16704049"/>
          <a:ext cx="206188" cy="1050551"/>
        </a:xfrm>
        <a:prstGeom prst="rightBrac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5</xdr:col>
      <xdr:colOff>316753</xdr:colOff>
      <xdr:row>56</xdr:row>
      <xdr:rowOff>101227</xdr:rowOff>
    </xdr:from>
    <xdr:to>
      <xdr:col>5</xdr:col>
      <xdr:colOff>1119086</xdr:colOff>
      <xdr:row>58</xdr:row>
      <xdr:rowOff>156892</xdr:rowOff>
    </xdr:to>
    <xdr:sp macro="" textlink="">
      <xdr:nvSpPr>
        <xdr:cNvPr id="8" name="正方形/長方形 7">
          <a:extLst>
            <a:ext uri="{FF2B5EF4-FFF2-40B4-BE49-F238E27FC236}">
              <a16:creationId xmlns:a16="http://schemas.microsoft.com/office/drawing/2014/main" id="{D8DA756E-CA35-FFF0-449B-9ED53792AA0F}"/>
            </a:ext>
          </a:extLst>
        </xdr:cNvPr>
        <xdr:cNvSpPr/>
      </xdr:nvSpPr>
      <xdr:spPr bwMode="auto">
        <a:xfrm>
          <a:off x="5596778" y="17157327"/>
          <a:ext cx="872938" cy="754155"/>
        </a:xfrm>
        <a:prstGeom prst="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lnSpc>
              <a:spcPts val="1700"/>
            </a:lnSpc>
          </a:pPr>
          <a:r>
            <a:rPr kumimoji="1" lang="ja-JP" altLang="en-US" sz="1400">
              <a:solidFill>
                <a:srgbClr val="FF0000"/>
              </a:solidFill>
            </a:rPr>
            <a:t>導入目標は参考記入</a:t>
          </a:r>
        </a:p>
      </xdr:txBody>
    </xdr:sp>
    <xdr:clientData/>
  </xdr:twoCellAnchor>
  <xdr:twoCellAnchor>
    <xdr:from>
      <xdr:col>10</xdr:col>
      <xdr:colOff>318620</xdr:colOff>
      <xdr:row>55</xdr:row>
      <xdr:rowOff>91888</xdr:rowOff>
    </xdr:from>
    <xdr:to>
      <xdr:col>10</xdr:col>
      <xdr:colOff>1115248</xdr:colOff>
      <xdr:row>57</xdr:row>
      <xdr:rowOff>141193</xdr:rowOff>
    </xdr:to>
    <xdr:sp macro="" textlink="">
      <xdr:nvSpPr>
        <xdr:cNvPr id="9" name="正方形/長方形 8">
          <a:extLst>
            <a:ext uri="{FF2B5EF4-FFF2-40B4-BE49-F238E27FC236}">
              <a16:creationId xmlns:a16="http://schemas.microsoft.com/office/drawing/2014/main" id="{989A3DEF-8499-DB3F-16D1-E45652A0315B}"/>
            </a:ext>
          </a:extLst>
        </xdr:cNvPr>
        <xdr:cNvSpPr/>
      </xdr:nvSpPr>
      <xdr:spPr bwMode="auto">
        <a:xfrm>
          <a:off x="12383620" y="16789213"/>
          <a:ext cx="872938" cy="754155"/>
        </a:xfrm>
        <a:prstGeom prst="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lnSpc>
              <a:spcPts val="1600"/>
            </a:lnSpc>
          </a:pPr>
          <a:r>
            <a:rPr kumimoji="1" lang="ja-JP" altLang="en-US" sz="1400">
              <a:solidFill>
                <a:srgbClr val="FF0000"/>
              </a:solidFill>
            </a:rPr>
            <a:t>導入目標は参考記入</a:t>
          </a:r>
        </a:p>
      </xdr:txBody>
    </xdr:sp>
    <xdr:clientData/>
  </xdr:twoCellAnchor>
  <xdr:oneCellAnchor>
    <xdr:from>
      <xdr:col>12</xdr:col>
      <xdr:colOff>258041</xdr:colOff>
      <xdr:row>11</xdr:row>
      <xdr:rowOff>17318</xdr:rowOff>
    </xdr:from>
    <xdr:ext cx="4097476" cy="559384"/>
    <xdr:sp macro="" textlink="">
      <xdr:nvSpPr>
        <xdr:cNvPr id="10" name="Text Box 9">
          <a:extLst>
            <a:ext uri="{FF2B5EF4-FFF2-40B4-BE49-F238E27FC236}">
              <a16:creationId xmlns:a16="http://schemas.microsoft.com/office/drawing/2014/main" id="{B8456EDB-5330-4AB5-B4D7-1C0C72A97C44}"/>
            </a:ext>
          </a:extLst>
        </xdr:cNvPr>
        <xdr:cNvSpPr txBox="1">
          <a:spLocks noChangeArrowheads="1"/>
        </xdr:cNvSpPr>
      </xdr:nvSpPr>
      <xdr:spPr bwMode="auto">
        <a:xfrm>
          <a:off x="13594773" y="2476500"/>
          <a:ext cx="4090555" cy="559384"/>
        </a:xfrm>
        <a:prstGeom prst="rect">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FF0000" mc:Ignorable="a14" a14:legacySpreadsheetColorIndex="10"/>
          </a:solidFill>
          <a:prstDash val="sysDot"/>
          <a:miter lim="800000"/>
          <a:headEnd/>
          <a:tailEnd/>
        </a:ln>
      </xdr:spPr>
      <xdr:txBody>
        <a:bodyPr vertOverflow="clip" wrap="square" lIns="36576" tIns="22860" rIns="0" bIns="0" anchor="t" upright="1">
          <a:spAutoFit/>
        </a:bodyPr>
        <a:lstStyle/>
        <a:p>
          <a:pPr algn="l" rtl="0">
            <a:lnSpc>
              <a:spcPts val="1400"/>
            </a:lnSpc>
            <a:defRPr sz="1000"/>
          </a:pPr>
          <a:r>
            <a:rPr lang="ja-JP" altLang="en-US" sz="1400" b="1" i="0" u="none" strike="noStrike" baseline="0">
              <a:solidFill>
                <a:srgbClr val="FF0000"/>
              </a:solidFill>
              <a:latin typeface="ＭＳ Ｐゴシック"/>
              <a:ea typeface="ＭＳ Ｐゴシック"/>
            </a:rPr>
            <a:t>記法は、届出マニュアル（～工場・事業所用～）</a:t>
          </a:r>
          <a:endParaRPr lang="en-US" altLang="ja-JP" sz="1400" b="1" i="0" u="none" strike="noStrike" baseline="0">
            <a:solidFill>
              <a:srgbClr val="FF0000"/>
            </a:solidFill>
            <a:latin typeface="ＭＳ Ｐゴシック"/>
            <a:ea typeface="ＭＳ Ｐゴシック"/>
          </a:endParaRPr>
        </a:p>
        <a:p>
          <a:pPr algn="l" rtl="0">
            <a:lnSpc>
              <a:spcPts val="1400"/>
            </a:lnSpc>
            <a:defRPr sz="1000"/>
          </a:pPr>
          <a:r>
            <a:rPr lang="en-US" altLang="ja-JP" sz="1400" b="1" i="0" u="none" strike="noStrike" baseline="0">
              <a:solidFill>
                <a:srgbClr val="0000FF"/>
              </a:solidFill>
              <a:latin typeface="ＭＳ Ｐゴシック"/>
              <a:ea typeface="ＭＳ Ｐゴシック"/>
            </a:rPr>
            <a:t>P72,73</a:t>
          </a:r>
          <a:r>
            <a:rPr lang="ja-JP" altLang="en-US" sz="1400" b="1" i="0" u="none" strike="noStrike" baseline="0">
              <a:solidFill>
                <a:srgbClr val="FF0000"/>
              </a:solidFill>
              <a:latin typeface="ＭＳ Ｐゴシック"/>
              <a:ea typeface="ＭＳ Ｐゴシック"/>
            </a:rPr>
            <a:t>に記載していますので、必ずご確認ください。</a:t>
          </a:r>
          <a:endParaRPr lang="en-US" altLang="ja-JP" sz="1400" b="1" i="0" u="none" strike="noStrike" baseline="0">
            <a:solidFill>
              <a:srgbClr val="FF0000"/>
            </a:solidFill>
            <a:latin typeface="ＭＳ Ｐゴシック"/>
            <a:ea typeface="ＭＳ Ｐゴシック"/>
          </a:endParaRPr>
        </a:p>
        <a:p>
          <a:pPr algn="l" rtl="0">
            <a:lnSpc>
              <a:spcPts val="1300"/>
            </a:lnSpc>
            <a:defRPr sz="1000"/>
          </a:pPr>
          <a:endParaRPr lang="ja-JP" altLang="en-US" sz="1400" b="1" i="0" u="none" strike="noStrike" baseline="0">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8</xdr:col>
      <xdr:colOff>120650</xdr:colOff>
      <xdr:row>23</xdr:row>
      <xdr:rowOff>9525</xdr:rowOff>
    </xdr:from>
    <xdr:to>
      <xdr:col>15</xdr:col>
      <xdr:colOff>539752</xdr:colOff>
      <xdr:row>25</xdr:row>
      <xdr:rowOff>161925</xdr:rowOff>
    </xdr:to>
    <xdr:sp macro="" textlink="">
      <xdr:nvSpPr>
        <xdr:cNvPr id="5" name="角丸四角形 4">
          <a:extLst>
            <a:ext uri="{FF2B5EF4-FFF2-40B4-BE49-F238E27FC236}">
              <a16:creationId xmlns:a16="http://schemas.microsoft.com/office/drawing/2014/main" id="{8110C1BC-E181-49F3-FB89-B49B138FA4E3}"/>
            </a:ext>
          </a:extLst>
        </xdr:cNvPr>
        <xdr:cNvSpPr/>
      </xdr:nvSpPr>
      <xdr:spPr>
        <a:xfrm>
          <a:off x="7181850" y="5191125"/>
          <a:ext cx="5257802" cy="53340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300"/>
            </a:lnSpc>
          </a:pPr>
          <a:r>
            <a:rPr kumimoji="1" lang="en-US" altLang="ja-JP" sz="1100"/>
            <a:t>※</a:t>
          </a:r>
          <a:r>
            <a:rPr kumimoji="1" lang="ja-JP" altLang="en-US" sz="1100"/>
            <a:t>買電とは、一般送配電事業者、送電事業者及び特定送配電事業者が維持し、及び運用する電線路を介して供給を受けた電気以外の電気で使用した電力をいう。</a:t>
          </a:r>
          <a:endParaRPr kumimoji="1" lang="en-US" altLang="ja-JP" sz="1100"/>
        </a:p>
      </xdr:txBody>
    </xdr:sp>
    <xdr:clientData/>
  </xdr:twoCellAnchor>
  <xdr:twoCellAnchor editAs="oneCell">
    <xdr:from>
      <xdr:col>8</xdr:col>
      <xdr:colOff>19050</xdr:colOff>
      <xdr:row>1</xdr:row>
      <xdr:rowOff>69850</xdr:rowOff>
    </xdr:from>
    <xdr:to>
      <xdr:col>16</xdr:col>
      <xdr:colOff>19050</xdr:colOff>
      <xdr:row>21</xdr:row>
      <xdr:rowOff>95250</xdr:rowOff>
    </xdr:to>
    <xdr:pic>
      <xdr:nvPicPr>
        <xdr:cNvPr id="16584" name="図 41">
          <a:extLst>
            <a:ext uri="{FF2B5EF4-FFF2-40B4-BE49-F238E27FC236}">
              <a16:creationId xmlns:a16="http://schemas.microsoft.com/office/drawing/2014/main" id="{71D9ABA2-70A0-45C4-1990-281A05E13A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0" y="450850"/>
          <a:ext cx="5029200" cy="443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ghg-santeikohyo.env.go.jp/calc"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C11885-2E0E-4A93-B57A-1C98E7E1C4DB}">
  <sheetPr codeName="Sheet1"/>
  <dimension ref="A1:AR109"/>
  <sheetViews>
    <sheetView showGridLines="0" tabSelected="1" view="pageBreakPreview" zoomScale="76" zoomScaleNormal="100" zoomScaleSheetLayoutView="80" workbookViewId="0"/>
  </sheetViews>
  <sheetFormatPr defaultColWidth="9" defaultRowHeight="13" x14ac:dyDescent="0.2"/>
  <cols>
    <col min="1" max="39" width="4" customWidth="1"/>
  </cols>
  <sheetData>
    <row r="1" spans="1:44" ht="6.75" customHeight="1" x14ac:dyDescent="0.2"/>
    <row r="2" spans="1:44" ht="20.149999999999999" customHeight="1" x14ac:dyDescent="0.2">
      <c r="A2" s="1" t="s">
        <v>6</v>
      </c>
      <c r="B2" s="1"/>
      <c r="C2" s="1"/>
      <c r="D2" s="1"/>
      <c r="E2" s="1"/>
      <c r="F2" s="1"/>
      <c r="G2" s="1"/>
      <c r="H2" s="1"/>
      <c r="I2" s="1"/>
      <c r="J2" s="1"/>
      <c r="K2" s="1"/>
      <c r="L2" s="1"/>
      <c r="M2" s="1"/>
      <c r="N2" s="1"/>
      <c r="O2" s="1"/>
      <c r="P2" s="399" t="s">
        <v>0</v>
      </c>
      <c r="Q2" s="399"/>
      <c r="R2" s="399"/>
      <c r="S2" s="399"/>
      <c r="T2" s="408"/>
      <c r="U2" s="408"/>
      <c r="V2" s="408"/>
      <c r="W2" s="408"/>
      <c r="X2" s="332" t="s">
        <v>36</v>
      </c>
    </row>
    <row r="3" spans="1:44" ht="20.149999999999999" customHeight="1" x14ac:dyDescent="0.2">
      <c r="A3" s="1"/>
      <c r="B3" s="1"/>
      <c r="C3" s="1"/>
      <c r="D3" s="1"/>
      <c r="E3" s="1"/>
      <c r="F3" s="1"/>
      <c r="G3" s="1"/>
      <c r="H3" s="1"/>
      <c r="I3" s="1"/>
      <c r="J3" s="1"/>
      <c r="K3" s="1"/>
      <c r="L3" s="1"/>
      <c r="M3" s="1"/>
      <c r="N3" s="1"/>
      <c r="O3" s="1"/>
      <c r="P3" s="399" t="s">
        <v>1</v>
      </c>
      <c r="Q3" s="399"/>
      <c r="R3" s="399"/>
      <c r="S3" s="409"/>
      <c r="T3" s="410"/>
      <c r="U3" s="410"/>
      <c r="V3" s="410"/>
      <c r="W3" s="410"/>
      <c r="X3" s="333" t="s">
        <v>1201</v>
      </c>
    </row>
    <row r="4" spans="1:44" ht="20.149999999999999" customHeight="1" x14ac:dyDescent="0.2">
      <c r="A4" s="6"/>
      <c r="B4" s="1"/>
      <c r="C4" s="1"/>
      <c r="E4" s="5"/>
      <c r="F4" s="1"/>
      <c r="G4" s="1"/>
      <c r="H4" s="1"/>
      <c r="I4" s="1"/>
      <c r="J4" s="1"/>
      <c r="K4" s="1"/>
      <c r="L4" s="1"/>
      <c r="M4" s="1"/>
      <c r="N4" s="1"/>
      <c r="O4" s="1"/>
      <c r="P4" s="1"/>
      <c r="Q4" s="1"/>
      <c r="R4" s="1"/>
      <c r="S4" s="1"/>
      <c r="T4" s="1"/>
      <c r="U4" s="1"/>
      <c r="V4" s="1"/>
      <c r="W4" s="1"/>
      <c r="X4" s="333" t="s">
        <v>37</v>
      </c>
    </row>
    <row r="5" spans="1:44" ht="20.149999999999999" customHeight="1" x14ac:dyDescent="0.2">
      <c r="A5" s="388" t="s">
        <v>7</v>
      </c>
      <c r="B5" s="388"/>
      <c r="C5" s="388"/>
      <c r="D5" s="388"/>
      <c r="E5" s="388"/>
      <c r="F5" s="388"/>
      <c r="G5" s="388"/>
      <c r="H5" s="388"/>
      <c r="I5" s="388"/>
      <c r="J5" s="388"/>
      <c r="K5" s="388"/>
      <c r="L5" s="388"/>
      <c r="M5" s="388"/>
      <c r="N5" s="388"/>
      <c r="O5" s="388"/>
      <c r="P5" s="388"/>
      <c r="Q5" s="388"/>
      <c r="R5" s="388"/>
      <c r="S5" s="388"/>
      <c r="T5" s="388"/>
      <c r="U5" s="388"/>
      <c r="V5" s="388"/>
      <c r="W5" s="388"/>
    </row>
    <row r="6" spans="1:44" ht="20.149999999999999" customHeight="1" x14ac:dyDescent="0.2">
      <c r="A6" s="1"/>
      <c r="B6" s="1"/>
      <c r="C6" s="1"/>
      <c r="D6" s="1"/>
      <c r="E6" s="1"/>
      <c r="F6" s="1"/>
      <c r="G6" s="1"/>
      <c r="H6" s="1"/>
      <c r="I6" s="1"/>
      <c r="J6" s="1"/>
      <c r="K6" s="1"/>
      <c r="L6" s="1"/>
      <c r="M6" s="1"/>
      <c r="N6" s="1"/>
      <c r="O6" s="1"/>
      <c r="P6" s="1"/>
      <c r="Q6" s="1"/>
      <c r="R6" s="1"/>
      <c r="S6" s="1"/>
      <c r="T6" s="1"/>
      <c r="U6" s="1"/>
      <c r="V6" s="1"/>
      <c r="W6" s="1"/>
    </row>
    <row r="7" spans="1:44" ht="20.149999999999999" customHeight="1" x14ac:dyDescent="0.2">
      <c r="A7" s="1"/>
      <c r="B7" s="1"/>
      <c r="C7" s="1"/>
      <c r="D7" s="1"/>
      <c r="E7" s="1"/>
      <c r="F7" s="1"/>
      <c r="G7" s="1"/>
      <c r="H7" s="1"/>
      <c r="I7" s="1"/>
      <c r="J7" s="1"/>
      <c r="K7" s="1"/>
      <c r="L7" s="1"/>
      <c r="M7" s="1"/>
      <c r="N7" s="1"/>
      <c r="O7" s="1"/>
      <c r="P7" s="1"/>
      <c r="Q7" s="1"/>
      <c r="R7" s="1"/>
      <c r="S7" s="1"/>
      <c r="T7" s="1"/>
      <c r="U7" s="1"/>
      <c r="V7" s="1"/>
      <c r="W7" s="1"/>
    </row>
    <row r="8" spans="1:44" ht="20.149999999999999" customHeight="1" x14ac:dyDescent="0.2">
      <c r="A8" s="1"/>
      <c r="B8" s="1"/>
      <c r="C8" s="2"/>
      <c r="D8" s="388"/>
      <c r="E8" s="388"/>
      <c r="F8" s="388"/>
      <c r="G8" s="388"/>
      <c r="H8" s="1"/>
      <c r="I8" s="1"/>
      <c r="J8" s="1"/>
      <c r="K8" s="1"/>
      <c r="L8" s="1"/>
      <c r="M8" s="1"/>
      <c r="N8" s="1"/>
      <c r="O8" s="3"/>
      <c r="P8" s="3"/>
      <c r="Q8" s="398"/>
      <c r="R8" s="398"/>
      <c r="S8" s="63" t="s">
        <v>10</v>
      </c>
      <c r="T8" s="62"/>
      <c r="U8" s="63" t="s">
        <v>9</v>
      </c>
      <c r="V8" s="62"/>
      <c r="W8" s="63" t="s">
        <v>8</v>
      </c>
    </row>
    <row r="9" spans="1:44" ht="20.149999999999999" customHeight="1" x14ac:dyDescent="0.2">
      <c r="A9" s="388" t="s">
        <v>2</v>
      </c>
      <c r="B9" s="388"/>
      <c r="C9" s="388"/>
      <c r="D9" s="388"/>
      <c r="E9" s="388"/>
      <c r="F9" s="388"/>
      <c r="G9" s="388"/>
      <c r="H9" s="1" t="s">
        <v>3</v>
      </c>
      <c r="I9" s="1"/>
      <c r="J9" s="1"/>
      <c r="K9" s="1"/>
      <c r="L9" s="1"/>
      <c r="M9" s="1"/>
      <c r="N9" s="1"/>
      <c r="O9" s="3"/>
      <c r="P9" s="3"/>
      <c r="AR9" t="s">
        <v>84</v>
      </c>
    </row>
    <row r="10" spans="1:44" ht="20.149999999999999" customHeight="1" x14ac:dyDescent="0.2">
      <c r="A10" s="1"/>
      <c r="B10" s="1"/>
      <c r="C10" s="1"/>
      <c r="D10" s="1"/>
      <c r="E10" s="1"/>
      <c r="F10" s="1"/>
      <c r="G10" s="1"/>
      <c r="H10" s="1"/>
      <c r="I10" s="1"/>
      <c r="J10" s="1"/>
      <c r="K10" s="1"/>
      <c r="L10" s="1"/>
      <c r="M10" s="1"/>
      <c r="N10" s="1"/>
      <c r="O10" s="1"/>
      <c r="P10" s="1"/>
      <c r="Q10" s="1"/>
      <c r="R10" s="1"/>
      <c r="S10" s="1"/>
      <c r="T10" s="1"/>
      <c r="U10" s="1"/>
      <c r="V10" s="1"/>
      <c r="W10" s="1"/>
      <c r="AR10" t="s">
        <v>85</v>
      </c>
    </row>
    <row r="11" spans="1:44" ht="20.149999999999999" customHeight="1" x14ac:dyDescent="0.2">
      <c r="A11" s="1"/>
      <c r="B11" s="1"/>
      <c r="C11" s="1"/>
      <c r="D11" s="1"/>
      <c r="E11" s="1"/>
      <c r="F11" s="1"/>
      <c r="G11" s="1"/>
      <c r="H11" s="1"/>
      <c r="I11" s="1" t="s">
        <v>11</v>
      </c>
      <c r="J11" s="1"/>
      <c r="K11" s="1" t="s">
        <v>4</v>
      </c>
      <c r="L11" s="1"/>
      <c r="M11" s="1"/>
      <c r="N11" s="1"/>
      <c r="O11" s="1"/>
      <c r="P11" s="1"/>
      <c r="Q11" s="1"/>
      <c r="R11" s="1"/>
      <c r="S11" s="1"/>
      <c r="T11" s="1"/>
      <c r="U11" s="1"/>
      <c r="V11" s="1"/>
      <c r="W11" s="1"/>
      <c r="AR11" t="s">
        <v>86</v>
      </c>
    </row>
    <row r="12" spans="1:44" ht="20.149999999999999" customHeight="1" x14ac:dyDescent="0.2">
      <c r="A12" s="1"/>
      <c r="B12" s="1"/>
      <c r="C12" s="1"/>
      <c r="D12" s="1"/>
      <c r="E12" s="1"/>
      <c r="F12" s="1"/>
      <c r="G12" s="1"/>
      <c r="H12" s="1"/>
      <c r="I12" s="1"/>
      <c r="J12" s="1"/>
      <c r="K12" s="400"/>
      <c r="L12" s="400"/>
      <c r="M12" s="400"/>
      <c r="N12" s="400"/>
      <c r="O12" s="400"/>
      <c r="P12" s="400"/>
      <c r="Q12" s="400"/>
      <c r="R12" s="400"/>
      <c r="S12" s="400"/>
      <c r="T12" s="400"/>
      <c r="U12" s="400"/>
      <c r="V12" s="400"/>
      <c r="W12" s="400"/>
      <c r="AR12" t="s">
        <v>87</v>
      </c>
    </row>
    <row r="13" spans="1:44" ht="20.149999999999999" customHeight="1" x14ac:dyDescent="0.2">
      <c r="A13" s="1"/>
      <c r="B13" s="1"/>
      <c r="C13" s="1"/>
      <c r="D13" s="1"/>
      <c r="E13" s="1"/>
      <c r="F13" s="1"/>
      <c r="G13" s="1"/>
      <c r="H13" s="1"/>
      <c r="I13" s="1"/>
      <c r="J13" s="1"/>
      <c r="K13" s="401"/>
      <c r="L13" s="401"/>
      <c r="M13" s="401"/>
      <c r="N13" s="401"/>
      <c r="O13" s="401"/>
      <c r="P13" s="401"/>
      <c r="Q13" s="401"/>
      <c r="R13" s="401"/>
      <c r="S13" s="401"/>
      <c r="T13" s="401"/>
      <c r="U13" s="401"/>
      <c r="V13" s="401"/>
      <c r="W13" s="401"/>
      <c r="AR13" t="s">
        <v>88</v>
      </c>
    </row>
    <row r="14" spans="1:44" ht="20.149999999999999" customHeight="1" x14ac:dyDescent="0.2">
      <c r="A14" s="1"/>
      <c r="B14" s="1"/>
      <c r="C14" s="1"/>
      <c r="D14" s="1"/>
      <c r="E14" s="1"/>
      <c r="F14" s="1"/>
      <c r="G14" s="1"/>
      <c r="H14" s="1"/>
      <c r="I14" s="1"/>
      <c r="J14" s="1"/>
      <c r="K14" s="1" t="s">
        <v>5</v>
      </c>
      <c r="L14" s="1"/>
      <c r="M14" s="1"/>
      <c r="N14" s="1"/>
      <c r="O14" s="1"/>
      <c r="P14" s="1"/>
      <c r="Q14" s="1"/>
      <c r="R14" s="1"/>
      <c r="S14" s="1"/>
      <c r="T14" s="1"/>
      <c r="U14" s="1"/>
      <c r="V14" s="1"/>
      <c r="W14" s="1"/>
      <c r="AR14" t="s">
        <v>89</v>
      </c>
    </row>
    <row r="15" spans="1:44" ht="20.149999999999999" customHeight="1" x14ac:dyDescent="0.2">
      <c r="A15" s="1"/>
      <c r="B15" s="1"/>
      <c r="C15" s="1"/>
      <c r="D15" s="1"/>
      <c r="E15" s="1"/>
      <c r="F15" s="1"/>
      <c r="G15" s="1"/>
      <c r="H15" s="1"/>
      <c r="I15" s="1"/>
      <c r="J15" s="1"/>
      <c r="K15" s="400"/>
      <c r="L15" s="400"/>
      <c r="M15" s="400"/>
      <c r="N15" s="400"/>
      <c r="O15" s="400"/>
      <c r="P15" s="400"/>
      <c r="Q15" s="400"/>
      <c r="R15" s="400"/>
      <c r="S15" s="400"/>
      <c r="T15" s="400"/>
      <c r="U15" s="400"/>
      <c r="V15" s="400"/>
      <c r="W15" s="400"/>
      <c r="AR15" t="s">
        <v>90</v>
      </c>
    </row>
    <row r="16" spans="1:44" ht="20.149999999999999" customHeight="1" x14ac:dyDescent="0.2">
      <c r="A16" s="1"/>
      <c r="B16" s="1"/>
      <c r="C16" s="1"/>
      <c r="D16" s="1"/>
      <c r="E16" s="1"/>
      <c r="F16" s="1"/>
      <c r="G16" s="1"/>
      <c r="H16" s="1"/>
      <c r="I16" s="1"/>
      <c r="J16" s="1"/>
      <c r="K16" s="401"/>
      <c r="L16" s="401"/>
      <c r="M16" s="401"/>
      <c r="N16" s="401"/>
      <c r="O16" s="401"/>
      <c r="P16" s="401"/>
      <c r="Q16" s="401"/>
      <c r="R16" s="401"/>
      <c r="S16" s="401"/>
      <c r="T16" s="401"/>
      <c r="U16" s="401"/>
      <c r="V16" s="401"/>
      <c r="W16" s="401"/>
      <c r="AR16" t="s">
        <v>91</v>
      </c>
    </row>
    <row r="17" spans="1:44" ht="20.149999999999999" customHeight="1" x14ac:dyDescent="0.2">
      <c r="AR17" t="s">
        <v>92</v>
      </c>
    </row>
    <row r="18" spans="1:44" s="1" customFormat="1" ht="40" customHeight="1" x14ac:dyDescent="0.2">
      <c r="A18" s="367" t="s">
        <v>22</v>
      </c>
      <c r="B18" s="367"/>
      <c r="C18" s="367"/>
      <c r="D18" s="367"/>
      <c r="E18" s="367"/>
      <c r="F18" s="367"/>
      <c r="G18" s="367"/>
      <c r="H18" s="367"/>
      <c r="I18" s="368"/>
      <c r="J18" s="368"/>
      <c r="K18" s="368"/>
      <c r="L18" s="368"/>
      <c r="M18" s="368"/>
      <c r="N18" s="368"/>
      <c r="O18" s="368"/>
      <c r="P18" s="368"/>
      <c r="Q18" s="368"/>
      <c r="R18" s="368"/>
      <c r="S18" s="368"/>
      <c r="T18" s="368"/>
      <c r="U18" s="368"/>
      <c r="V18" s="368"/>
      <c r="W18" s="368"/>
      <c r="AR18" s="1" t="s">
        <v>93</v>
      </c>
    </row>
    <row r="19" spans="1:44" s="1" customFormat="1" ht="40" customHeight="1" x14ac:dyDescent="0.2">
      <c r="A19" s="367" t="s">
        <v>23</v>
      </c>
      <c r="B19" s="367"/>
      <c r="C19" s="367"/>
      <c r="D19" s="367"/>
      <c r="E19" s="367"/>
      <c r="F19" s="367"/>
      <c r="G19" s="367"/>
      <c r="H19" s="367"/>
      <c r="I19" s="368"/>
      <c r="J19" s="368"/>
      <c r="K19" s="368"/>
      <c r="L19" s="368"/>
      <c r="M19" s="368"/>
      <c r="N19" s="368"/>
      <c r="O19" s="368"/>
      <c r="P19" s="368"/>
      <c r="Q19" s="368"/>
      <c r="R19" s="368"/>
      <c r="S19" s="368"/>
      <c r="T19" s="368"/>
      <c r="U19" s="368"/>
      <c r="V19" s="368"/>
      <c r="W19" s="368"/>
      <c r="AR19" s="1" t="s">
        <v>94</v>
      </c>
    </row>
    <row r="20" spans="1:44" s="1" customFormat="1" ht="40" customHeight="1" x14ac:dyDescent="0.2">
      <c r="A20" s="367" t="s">
        <v>24</v>
      </c>
      <c r="B20" s="367"/>
      <c r="C20" s="367"/>
      <c r="D20" s="367"/>
      <c r="E20" s="367"/>
      <c r="F20" s="367"/>
      <c r="G20" s="367"/>
      <c r="H20" s="367"/>
      <c r="I20" s="369"/>
      <c r="J20" s="369"/>
      <c r="K20" s="369"/>
      <c r="L20" s="369"/>
      <c r="M20" s="369"/>
      <c r="N20" s="369"/>
      <c r="O20" s="369"/>
      <c r="P20" s="369"/>
      <c r="Q20" s="369"/>
      <c r="R20" s="369"/>
      <c r="S20" s="369"/>
      <c r="T20" s="369"/>
      <c r="U20" s="369"/>
      <c r="V20" s="369"/>
      <c r="W20" s="369"/>
      <c r="AR20" s="1" t="s">
        <v>95</v>
      </c>
    </row>
    <row r="21" spans="1:44" s="1" customFormat="1" ht="75" customHeight="1" x14ac:dyDescent="0.2">
      <c r="A21" s="402"/>
      <c r="B21" s="403"/>
      <c r="C21" s="403"/>
      <c r="D21" s="403"/>
      <c r="E21" s="403"/>
      <c r="F21" s="403"/>
      <c r="G21" s="403"/>
      <c r="H21" s="404"/>
      <c r="I21" s="370"/>
      <c r="J21" s="371"/>
      <c r="K21" s="371"/>
      <c r="L21" s="371"/>
      <c r="M21" s="371"/>
      <c r="N21" s="371"/>
      <c r="O21" s="371"/>
      <c r="P21" s="371"/>
      <c r="Q21" s="371"/>
      <c r="R21" s="371"/>
      <c r="S21" s="371"/>
      <c r="T21" s="371"/>
      <c r="U21" s="371"/>
      <c r="V21" s="371"/>
      <c r="W21" s="372"/>
      <c r="AR21" s="1" t="s">
        <v>96</v>
      </c>
    </row>
    <row r="22" spans="1:44" s="1" customFormat="1" ht="23.25" customHeight="1" x14ac:dyDescent="0.2">
      <c r="A22" s="19"/>
      <c r="B22" s="396">
        <v>2024</v>
      </c>
      <c r="C22" s="396"/>
      <c r="D22" s="391" t="s">
        <v>12</v>
      </c>
      <c r="E22" s="391"/>
      <c r="F22" s="391"/>
      <c r="G22" s="391"/>
      <c r="H22" s="392"/>
      <c r="I22" s="373"/>
      <c r="J22" s="374"/>
      <c r="K22" s="374"/>
      <c r="L22" s="374"/>
      <c r="M22" s="374"/>
      <c r="N22" s="374"/>
      <c r="O22" s="374"/>
      <c r="P22" s="374"/>
      <c r="Q22" s="374"/>
      <c r="R22" s="374"/>
      <c r="S22" s="374"/>
      <c r="T22" s="374"/>
      <c r="U22" s="374"/>
      <c r="V22" s="374"/>
      <c r="W22" s="375"/>
      <c r="X22" s="4"/>
      <c r="AR22" s="1" t="s">
        <v>97</v>
      </c>
    </row>
    <row r="23" spans="1:44" s="1" customFormat="1" ht="102" customHeight="1" x14ac:dyDescent="0.2">
      <c r="A23" s="393" t="s">
        <v>13</v>
      </c>
      <c r="B23" s="394"/>
      <c r="C23" s="394"/>
      <c r="D23" s="394"/>
      <c r="E23" s="394"/>
      <c r="F23" s="394"/>
      <c r="G23" s="394"/>
      <c r="H23" s="395"/>
      <c r="I23" s="376"/>
      <c r="J23" s="377"/>
      <c r="K23" s="377"/>
      <c r="L23" s="377"/>
      <c r="M23" s="377"/>
      <c r="N23" s="377"/>
      <c r="O23" s="377"/>
      <c r="P23" s="377"/>
      <c r="Q23" s="377"/>
      <c r="R23" s="377"/>
      <c r="S23" s="377"/>
      <c r="T23" s="377"/>
      <c r="U23" s="377"/>
      <c r="V23" s="377"/>
      <c r="W23" s="378"/>
      <c r="X23" s="4"/>
      <c r="AR23" s="1" t="s">
        <v>98</v>
      </c>
    </row>
    <row r="24" spans="1:44" s="1" customFormat="1" ht="25" customHeight="1" x14ac:dyDescent="0.2">
      <c r="A24" s="20"/>
      <c r="B24" s="397">
        <f>IF(B22="","",B22)</f>
        <v>2024</v>
      </c>
      <c r="C24" s="397"/>
      <c r="D24" s="389" t="s">
        <v>14</v>
      </c>
      <c r="E24" s="389"/>
      <c r="F24" s="389"/>
      <c r="G24" s="389"/>
      <c r="H24" s="390"/>
      <c r="I24" s="411" t="str">
        <f>IF(別紙!E57=" "," ",別紙!E57)</f>
        <v xml:space="preserve"> </v>
      </c>
      <c r="J24" s="412"/>
      <c r="K24" s="412"/>
      <c r="L24" s="412"/>
      <c r="M24" s="412"/>
      <c r="N24" s="412"/>
      <c r="O24" s="412"/>
      <c r="P24" s="412"/>
      <c r="Q24" s="412"/>
      <c r="R24" s="412"/>
      <c r="S24" s="412"/>
      <c r="T24" s="379" t="s">
        <v>16</v>
      </c>
      <c r="U24" s="379"/>
      <c r="V24" s="379"/>
      <c r="W24" s="380"/>
      <c r="X24" s="4"/>
      <c r="AR24" s="1" t="s">
        <v>99</v>
      </c>
    </row>
    <row r="25" spans="1:44" s="1" customFormat="1" ht="25" customHeight="1" x14ac:dyDescent="0.2">
      <c r="A25" s="405" t="s">
        <v>15</v>
      </c>
      <c r="B25" s="406"/>
      <c r="C25" s="406"/>
      <c r="D25" s="406"/>
      <c r="E25" s="406"/>
      <c r="F25" s="406"/>
      <c r="G25" s="406"/>
      <c r="H25" s="407"/>
      <c r="I25" s="413"/>
      <c r="J25" s="414"/>
      <c r="K25" s="414"/>
      <c r="L25" s="414"/>
      <c r="M25" s="414"/>
      <c r="N25" s="414"/>
      <c r="O25" s="414"/>
      <c r="P25" s="414"/>
      <c r="Q25" s="414"/>
      <c r="R25" s="414"/>
      <c r="S25" s="414"/>
      <c r="T25" s="381"/>
      <c r="U25" s="381"/>
      <c r="V25" s="381"/>
      <c r="W25" s="382"/>
      <c r="X25" s="4"/>
      <c r="AR25" s="1" t="s">
        <v>100</v>
      </c>
    </row>
    <row r="26" spans="1:44" s="1" customFormat="1" ht="39.75" customHeight="1" x14ac:dyDescent="0.2">
      <c r="A26" s="367" t="s">
        <v>17</v>
      </c>
      <c r="B26" s="367"/>
      <c r="C26" s="367"/>
      <c r="D26" s="383" t="s">
        <v>18</v>
      </c>
      <c r="E26" s="383"/>
      <c r="F26" s="383"/>
      <c r="G26" s="383"/>
      <c r="H26" s="383"/>
      <c r="I26" s="383"/>
      <c r="J26" s="384"/>
      <c r="K26" s="385"/>
      <c r="L26" s="385"/>
      <c r="M26" s="385"/>
      <c r="N26" s="385"/>
      <c r="O26" s="385"/>
      <c r="P26" s="385"/>
      <c r="Q26" s="385"/>
      <c r="R26" s="385"/>
      <c r="S26" s="385"/>
      <c r="T26" s="385"/>
      <c r="U26" s="385"/>
      <c r="V26" s="385"/>
      <c r="W26" s="386"/>
      <c r="AR26" s="1" t="s">
        <v>101</v>
      </c>
    </row>
    <row r="27" spans="1:44" s="1" customFormat="1" ht="23.25" customHeight="1" x14ac:dyDescent="0.2">
      <c r="A27" s="367"/>
      <c r="B27" s="367"/>
      <c r="C27" s="367"/>
      <c r="D27" s="383" t="s">
        <v>19</v>
      </c>
      <c r="E27" s="383"/>
      <c r="F27" s="383"/>
      <c r="G27" s="384"/>
      <c r="H27" s="385"/>
      <c r="I27" s="385"/>
      <c r="J27" s="385"/>
      <c r="K27" s="385"/>
      <c r="L27" s="385"/>
      <c r="M27" s="386"/>
      <c r="N27" s="383" t="s">
        <v>21</v>
      </c>
      <c r="O27" s="383"/>
      <c r="P27" s="383"/>
      <c r="Q27" s="384"/>
      <c r="R27" s="385"/>
      <c r="S27" s="385"/>
      <c r="T27" s="385"/>
      <c r="U27" s="385"/>
      <c r="V27" s="385"/>
      <c r="W27" s="386"/>
      <c r="AR27" s="1" t="s">
        <v>102</v>
      </c>
    </row>
    <row r="28" spans="1:44" s="1" customFormat="1" ht="23.25" customHeight="1" x14ac:dyDescent="0.2">
      <c r="A28" s="367"/>
      <c r="B28" s="367"/>
      <c r="C28" s="367"/>
      <c r="D28" s="383" t="s">
        <v>20</v>
      </c>
      <c r="E28" s="383"/>
      <c r="F28" s="383"/>
      <c r="G28" s="383"/>
      <c r="H28" s="383"/>
      <c r="I28" s="387"/>
      <c r="J28" s="385"/>
      <c r="K28" s="385"/>
      <c r="L28" s="385"/>
      <c r="M28" s="385"/>
      <c r="N28" s="385"/>
      <c r="O28" s="385"/>
      <c r="P28" s="385"/>
      <c r="Q28" s="385"/>
      <c r="R28" s="385"/>
      <c r="S28" s="385"/>
      <c r="T28" s="385"/>
      <c r="U28" s="385"/>
      <c r="V28" s="385"/>
      <c r="W28" s="386"/>
      <c r="AR28" s="1" t="s">
        <v>103</v>
      </c>
    </row>
    <row r="29" spans="1:44" x14ac:dyDescent="0.2">
      <c r="AR29" t="s">
        <v>104</v>
      </c>
    </row>
    <row r="30" spans="1:44" x14ac:dyDescent="0.2">
      <c r="AR30" t="s">
        <v>105</v>
      </c>
    </row>
    <row r="31" spans="1:44" x14ac:dyDescent="0.2">
      <c r="AR31" t="s">
        <v>106</v>
      </c>
    </row>
    <row r="32" spans="1:44" x14ac:dyDescent="0.2">
      <c r="AR32" t="s">
        <v>107</v>
      </c>
    </row>
    <row r="33" spans="44:44" x14ac:dyDescent="0.2">
      <c r="AR33" t="s">
        <v>108</v>
      </c>
    </row>
    <row r="34" spans="44:44" x14ac:dyDescent="0.2">
      <c r="AR34" t="s">
        <v>109</v>
      </c>
    </row>
    <row r="35" spans="44:44" x14ac:dyDescent="0.2">
      <c r="AR35" t="s">
        <v>110</v>
      </c>
    </row>
    <row r="36" spans="44:44" x14ac:dyDescent="0.2">
      <c r="AR36" t="s">
        <v>111</v>
      </c>
    </row>
    <row r="37" spans="44:44" x14ac:dyDescent="0.2">
      <c r="AR37" t="s">
        <v>112</v>
      </c>
    </row>
    <row r="38" spans="44:44" x14ac:dyDescent="0.2">
      <c r="AR38" t="s">
        <v>113</v>
      </c>
    </row>
    <row r="39" spans="44:44" x14ac:dyDescent="0.2">
      <c r="AR39" t="s">
        <v>114</v>
      </c>
    </row>
    <row r="40" spans="44:44" x14ac:dyDescent="0.2">
      <c r="AR40" t="s">
        <v>115</v>
      </c>
    </row>
    <row r="41" spans="44:44" x14ac:dyDescent="0.2">
      <c r="AR41" t="s">
        <v>116</v>
      </c>
    </row>
    <row r="42" spans="44:44" x14ac:dyDescent="0.2">
      <c r="AR42" t="s">
        <v>117</v>
      </c>
    </row>
    <row r="43" spans="44:44" x14ac:dyDescent="0.2">
      <c r="AR43" t="s">
        <v>118</v>
      </c>
    </row>
    <row r="44" spans="44:44" x14ac:dyDescent="0.2">
      <c r="AR44" t="s">
        <v>119</v>
      </c>
    </row>
    <row r="45" spans="44:44" x14ac:dyDescent="0.2">
      <c r="AR45" t="s">
        <v>120</v>
      </c>
    </row>
    <row r="46" spans="44:44" x14ac:dyDescent="0.2">
      <c r="AR46" t="s">
        <v>121</v>
      </c>
    </row>
    <row r="47" spans="44:44" x14ac:dyDescent="0.2">
      <c r="AR47" t="s">
        <v>122</v>
      </c>
    </row>
    <row r="48" spans="44:44" x14ac:dyDescent="0.2">
      <c r="AR48" t="s">
        <v>123</v>
      </c>
    </row>
    <row r="49" spans="44:44" x14ac:dyDescent="0.2">
      <c r="AR49" t="s">
        <v>124</v>
      </c>
    </row>
    <row r="50" spans="44:44" x14ac:dyDescent="0.2">
      <c r="AR50" t="s">
        <v>125</v>
      </c>
    </row>
    <row r="51" spans="44:44" x14ac:dyDescent="0.2">
      <c r="AR51" t="s">
        <v>126</v>
      </c>
    </row>
    <row r="52" spans="44:44" x14ac:dyDescent="0.2">
      <c r="AR52" t="s">
        <v>127</v>
      </c>
    </row>
    <row r="53" spans="44:44" x14ac:dyDescent="0.2">
      <c r="AR53" t="s">
        <v>128</v>
      </c>
    </row>
    <row r="54" spans="44:44" x14ac:dyDescent="0.2">
      <c r="AR54" t="s">
        <v>129</v>
      </c>
    </row>
    <row r="55" spans="44:44" x14ac:dyDescent="0.2">
      <c r="AR55" t="s">
        <v>130</v>
      </c>
    </row>
    <row r="56" spans="44:44" x14ac:dyDescent="0.2">
      <c r="AR56" t="s">
        <v>131</v>
      </c>
    </row>
    <row r="57" spans="44:44" x14ac:dyDescent="0.2">
      <c r="AR57" t="s">
        <v>132</v>
      </c>
    </row>
    <row r="58" spans="44:44" x14ac:dyDescent="0.2">
      <c r="AR58" t="s">
        <v>133</v>
      </c>
    </row>
    <row r="59" spans="44:44" x14ac:dyDescent="0.2">
      <c r="AR59" t="s">
        <v>134</v>
      </c>
    </row>
    <row r="60" spans="44:44" x14ac:dyDescent="0.2">
      <c r="AR60" t="s">
        <v>135</v>
      </c>
    </row>
    <row r="61" spans="44:44" x14ac:dyDescent="0.2">
      <c r="AR61" t="s">
        <v>136</v>
      </c>
    </row>
    <row r="62" spans="44:44" x14ac:dyDescent="0.2">
      <c r="AR62" t="s">
        <v>137</v>
      </c>
    </row>
    <row r="63" spans="44:44" x14ac:dyDescent="0.2">
      <c r="AR63" t="s">
        <v>138</v>
      </c>
    </row>
    <row r="64" spans="44:44" x14ac:dyDescent="0.2">
      <c r="AR64" t="s">
        <v>139</v>
      </c>
    </row>
    <row r="65" spans="44:44" x14ac:dyDescent="0.2">
      <c r="AR65" t="s">
        <v>140</v>
      </c>
    </row>
    <row r="66" spans="44:44" x14ac:dyDescent="0.2">
      <c r="AR66" t="s">
        <v>141</v>
      </c>
    </row>
    <row r="67" spans="44:44" x14ac:dyDescent="0.2">
      <c r="AR67" t="s">
        <v>142</v>
      </c>
    </row>
    <row r="68" spans="44:44" x14ac:dyDescent="0.2">
      <c r="AR68" t="s">
        <v>143</v>
      </c>
    </row>
    <row r="69" spans="44:44" x14ac:dyDescent="0.2">
      <c r="AR69" t="s">
        <v>144</v>
      </c>
    </row>
    <row r="70" spans="44:44" x14ac:dyDescent="0.2">
      <c r="AR70" t="s">
        <v>145</v>
      </c>
    </row>
    <row r="71" spans="44:44" x14ac:dyDescent="0.2">
      <c r="AR71" t="s">
        <v>146</v>
      </c>
    </row>
    <row r="72" spans="44:44" x14ac:dyDescent="0.2">
      <c r="AR72" t="s">
        <v>147</v>
      </c>
    </row>
    <row r="73" spans="44:44" x14ac:dyDescent="0.2">
      <c r="AR73" t="s">
        <v>148</v>
      </c>
    </row>
    <row r="74" spans="44:44" x14ac:dyDescent="0.2">
      <c r="AR74" t="s">
        <v>149</v>
      </c>
    </row>
    <row r="75" spans="44:44" x14ac:dyDescent="0.2">
      <c r="AR75" t="s">
        <v>150</v>
      </c>
    </row>
    <row r="76" spans="44:44" x14ac:dyDescent="0.2">
      <c r="AR76" t="s">
        <v>151</v>
      </c>
    </row>
    <row r="77" spans="44:44" x14ac:dyDescent="0.2">
      <c r="AR77" t="s">
        <v>152</v>
      </c>
    </row>
    <row r="78" spans="44:44" x14ac:dyDescent="0.2">
      <c r="AR78" t="s">
        <v>153</v>
      </c>
    </row>
    <row r="79" spans="44:44" x14ac:dyDescent="0.2">
      <c r="AR79" t="s">
        <v>154</v>
      </c>
    </row>
    <row r="80" spans="44:44" x14ac:dyDescent="0.2">
      <c r="AR80" t="s">
        <v>155</v>
      </c>
    </row>
    <row r="81" spans="44:44" x14ac:dyDescent="0.2">
      <c r="AR81" t="s">
        <v>156</v>
      </c>
    </row>
    <row r="82" spans="44:44" x14ac:dyDescent="0.2">
      <c r="AR82" t="s">
        <v>157</v>
      </c>
    </row>
    <row r="83" spans="44:44" x14ac:dyDescent="0.2">
      <c r="AR83" t="s">
        <v>158</v>
      </c>
    </row>
    <row r="84" spans="44:44" x14ac:dyDescent="0.2">
      <c r="AR84" t="s">
        <v>159</v>
      </c>
    </row>
    <row r="85" spans="44:44" x14ac:dyDescent="0.2">
      <c r="AR85" t="s">
        <v>160</v>
      </c>
    </row>
    <row r="86" spans="44:44" x14ac:dyDescent="0.2">
      <c r="AR86" t="s">
        <v>161</v>
      </c>
    </row>
    <row r="87" spans="44:44" x14ac:dyDescent="0.2">
      <c r="AR87" t="s">
        <v>162</v>
      </c>
    </row>
    <row r="88" spans="44:44" x14ac:dyDescent="0.2">
      <c r="AR88" t="s">
        <v>163</v>
      </c>
    </row>
    <row r="89" spans="44:44" x14ac:dyDescent="0.2">
      <c r="AR89" t="s">
        <v>164</v>
      </c>
    </row>
    <row r="90" spans="44:44" x14ac:dyDescent="0.2">
      <c r="AR90" t="s">
        <v>165</v>
      </c>
    </row>
    <row r="91" spans="44:44" x14ac:dyDescent="0.2">
      <c r="AR91" t="s">
        <v>166</v>
      </c>
    </row>
    <row r="92" spans="44:44" x14ac:dyDescent="0.2">
      <c r="AR92" t="s">
        <v>167</v>
      </c>
    </row>
    <row r="93" spans="44:44" x14ac:dyDescent="0.2">
      <c r="AR93" t="s">
        <v>168</v>
      </c>
    </row>
    <row r="94" spans="44:44" x14ac:dyDescent="0.2">
      <c r="AR94" t="s">
        <v>169</v>
      </c>
    </row>
    <row r="95" spans="44:44" x14ac:dyDescent="0.2">
      <c r="AR95" t="s">
        <v>170</v>
      </c>
    </row>
    <row r="96" spans="44:44" x14ac:dyDescent="0.2">
      <c r="AR96" t="s">
        <v>171</v>
      </c>
    </row>
    <row r="97" spans="44:44" x14ac:dyDescent="0.2">
      <c r="AR97" t="s">
        <v>172</v>
      </c>
    </row>
    <row r="98" spans="44:44" x14ac:dyDescent="0.2">
      <c r="AR98" t="s">
        <v>173</v>
      </c>
    </row>
    <row r="99" spans="44:44" x14ac:dyDescent="0.2">
      <c r="AR99" t="s">
        <v>174</v>
      </c>
    </row>
    <row r="100" spans="44:44" x14ac:dyDescent="0.2">
      <c r="AR100" t="s">
        <v>175</v>
      </c>
    </row>
    <row r="101" spans="44:44" x14ac:dyDescent="0.2">
      <c r="AR101" t="s">
        <v>176</v>
      </c>
    </row>
    <row r="102" spans="44:44" x14ac:dyDescent="0.2">
      <c r="AR102" t="s">
        <v>177</v>
      </c>
    </row>
    <row r="103" spans="44:44" x14ac:dyDescent="0.2">
      <c r="AR103" t="s">
        <v>178</v>
      </c>
    </row>
    <row r="104" spans="44:44" x14ac:dyDescent="0.2">
      <c r="AR104" t="s">
        <v>179</v>
      </c>
    </row>
    <row r="105" spans="44:44" x14ac:dyDescent="0.2">
      <c r="AR105" t="s">
        <v>180</v>
      </c>
    </row>
    <row r="106" spans="44:44" x14ac:dyDescent="0.2">
      <c r="AR106" t="s">
        <v>181</v>
      </c>
    </row>
    <row r="107" spans="44:44" x14ac:dyDescent="0.2">
      <c r="AR107" t="s">
        <v>182</v>
      </c>
    </row>
    <row r="108" spans="44:44" x14ac:dyDescent="0.2">
      <c r="AR108" t="s">
        <v>183</v>
      </c>
    </row>
    <row r="109" spans="44:44" x14ac:dyDescent="0.2">
      <c r="AR109" t="s">
        <v>184</v>
      </c>
    </row>
  </sheetData>
  <sheetProtection algorithmName="SHA-512" hashValue="UtPPJ9dlF2I4ELZDl7EOSVyHPtNf3NF/Bcdtnn3cu+ztWtnvB/f+Cd8gyZzVxQHfec8uHjnsacNTmivQo/DKXg==" saltValue="CR2YU8aFipGfKnzcwm66HA==" spinCount="100000" sheet="1" objects="1" scenarios="1"/>
  <mergeCells count="37">
    <mergeCell ref="Q8:R8"/>
    <mergeCell ref="P2:S2"/>
    <mergeCell ref="D26:I26"/>
    <mergeCell ref="K12:W12"/>
    <mergeCell ref="K13:W13"/>
    <mergeCell ref="K15:W15"/>
    <mergeCell ref="K16:W16"/>
    <mergeCell ref="A21:H21"/>
    <mergeCell ref="A25:H25"/>
    <mergeCell ref="T2:W2"/>
    <mergeCell ref="P3:S3"/>
    <mergeCell ref="T3:W3"/>
    <mergeCell ref="A5:W5"/>
    <mergeCell ref="D8:G8"/>
    <mergeCell ref="A20:H20"/>
    <mergeCell ref="I24:S25"/>
    <mergeCell ref="A9:G9"/>
    <mergeCell ref="D24:H24"/>
    <mergeCell ref="D22:H22"/>
    <mergeCell ref="A23:H23"/>
    <mergeCell ref="B22:C22"/>
    <mergeCell ref="B24:C24"/>
    <mergeCell ref="A26:C28"/>
    <mergeCell ref="I18:W18"/>
    <mergeCell ref="I19:W19"/>
    <mergeCell ref="I20:W20"/>
    <mergeCell ref="I21:W23"/>
    <mergeCell ref="T24:W25"/>
    <mergeCell ref="D28:H28"/>
    <mergeCell ref="J26:W26"/>
    <mergeCell ref="G27:M27"/>
    <mergeCell ref="Q27:W27"/>
    <mergeCell ref="I28:W28"/>
    <mergeCell ref="D27:F27"/>
    <mergeCell ref="N27:P27"/>
    <mergeCell ref="A18:H18"/>
    <mergeCell ref="A19:H19"/>
  </mergeCells>
  <phoneticPr fontId="5"/>
  <dataValidations count="1">
    <dataValidation type="list" allowBlank="1" showInputMessage="1" showErrorMessage="1" errorTitle="リストから業種を選択してください" error="右下のプルダウンより、必ずリストから業種を選択してください" promptTitle="必ずリストから選択してください" sqref="I20:W20" xr:uid="{EF246A21-BE87-46E5-93DE-D6C831A1C4D1}">
      <formula1>$AR$10:$AR$109</formula1>
    </dataValidation>
  </dataValidations>
  <printOptions horizontalCentered="1" verticalCentered="1"/>
  <pageMargins left="0.70866141732283472" right="0.70866141732283472" top="0.74803149606299213" bottom="0.74803149606299213" header="0.31496062992125984" footer="0.31496062992125984"/>
  <pageSetup paperSize="9" scale="96"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2CA20-55D1-4D42-AB27-678D9FDDF415}">
  <sheetPr codeName="Sheet3">
    <pageSetUpPr fitToPage="1"/>
  </sheetPr>
  <dimension ref="A1:Q848"/>
  <sheetViews>
    <sheetView showGridLines="0" view="pageBreakPreview" zoomScale="76" zoomScaleNormal="100" zoomScaleSheetLayoutView="85" workbookViewId="0"/>
  </sheetViews>
  <sheetFormatPr defaultColWidth="9" defaultRowHeight="13" x14ac:dyDescent="0.2"/>
  <cols>
    <col min="1" max="1" width="10.90625" customWidth="1"/>
    <col min="2" max="2" width="19.08984375" customWidth="1"/>
    <col min="3" max="3" width="9.7265625" customWidth="1"/>
    <col min="4" max="4" width="35.6328125" customWidth="1"/>
    <col min="5" max="5" width="18.90625" customWidth="1"/>
    <col min="6" max="6" width="8.7265625" customWidth="1"/>
    <col min="7" max="7" width="14.7265625" customWidth="1"/>
    <col min="8" max="8" width="18.7265625" customWidth="1"/>
    <col min="9" max="9" width="11.90625" customWidth="1"/>
    <col min="10" max="10" width="12.08984375" customWidth="1"/>
    <col min="11" max="11" width="3.08984375" customWidth="1"/>
    <col min="12" max="12" width="20.6328125" customWidth="1"/>
    <col min="14" max="14" width="6.90625" customWidth="1"/>
    <col min="15" max="15" width="20" customWidth="1"/>
    <col min="16" max="16" width="17.90625" customWidth="1"/>
    <col min="17" max="17" width="7" customWidth="1"/>
  </cols>
  <sheetData>
    <row r="1" spans="1:17" ht="16.5" x14ac:dyDescent="0.2">
      <c r="A1" s="64" t="s">
        <v>25</v>
      </c>
      <c r="B1" s="65"/>
      <c r="C1" s="65"/>
      <c r="D1" s="66"/>
      <c r="E1" s="66"/>
      <c r="F1" s="66"/>
      <c r="G1" s="66"/>
    </row>
    <row r="2" spans="1:17" ht="12" customHeight="1" thickBot="1" x14ac:dyDescent="0.25">
      <c r="A2" s="66"/>
      <c r="B2" s="66"/>
      <c r="C2" s="66"/>
      <c r="D2" s="66"/>
      <c r="E2" s="66"/>
      <c r="F2" s="66"/>
      <c r="G2" s="66"/>
    </row>
    <row r="3" spans="1:17" ht="17" thickBot="1" x14ac:dyDescent="0.25">
      <c r="A3" s="64"/>
      <c r="B3" s="122">
        <f>排出抑制措置結果報告書!B22</f>
        <v>2024</v>
      </c>
      <c r="C3" s="64" t="s">
        <v>185</v>
      </c>
      <c r="E3" s="66"/>
      <c r="F3" s="66"/>
      <c r="G3" s="66"/>
      <c r="N3" t="str">
        <f>"__"&amp;B3</f>
        <v>__2024</v>
      </c>
    </row>
    <row r="4" spans="1:17" ht="7.5" customHeight="1" thickBot="1" x14ac:dyDescent="0.25">
      <c r="A4" s="66"/>
      <c r="B4" s="66"/>
      <c r="C4" s="66"/>
      <c r="D4" s="66"/>
      <c r="E4" s="66"/>
      <c r="F4" s="66"/>
      <c r="G4" s="66"/>
    </row>
    <row r="5" spans="1:17" ht="80.25" customHeight="1" thickBot="1" x14ac:dyDescent="0.25">
      <c r="A5" s="415" t="s">
        <v>26</v>
      </c>
      <c r="B5" s="416"/>
      <c r="C5" s="432" t="s">
        <v>27</v>
      </c>
      <c r="D5" s="416"/>
      <c r="E5" s="67" t="s">
        <v>28</v>
      </c>
      <c r="F5" s="67" t="s">
        <v>29</v>
      </c>
      <c r="G5" s="67" t="s">
        <v>186</v>
      </c>
      <c r="H5" s="68" t="s">
        <v>187</v>
      </c>
      <c r="I5" s="69" t="s">
        <v>188</v>
      </c>
      <c r="J5" s="70" t="s">
        <v>189</v>
      </c>
      <c r="P5" s="71" t="s">
        <v>190</v>
      </c>
      <c r="Q5" t="s">
        <v>191</v>
      </c>
    </row>
    <row r="6" spans="1:17" ht="22.5" customHeight="1" x14ac:dyDescent="0.2">
      <c r="A6" s="417" t="s">
        <v>1164</v>
      </c>
      <c r="B6" s="418"/>
      <c r="C6" s="433" t="s">
        <v>75</v>
      </c>
      <c r="D6" s="433"/>
      <c r="E6" s="264"/>
      <c r="F6" s="22" t="s">
        <v>42</v>
      </c>
      <c r="G6" s="317">
        <f>VLOOKUP($C6,$D$102:I146,5,FALSE)</f>
        <v>2.2901266666666671</v>
      </c>
      <c r="H6" s="73" t="str">
        <f>IF(E6="","",E6*G6)</f>
        <v/>
      </c>
      <c r="I6" s="317">
        <f>VLOOKUP($C6,$D$101:K143,6,FALSE)</f>
        <v>0.86172000000000004</v>
      </c>
      <c r="J6" s="318" t="str">
        <f t="shared" ref="J6:J25" si="0">IF(E6="","",E6*I6*0.001)</f>
        <v/>
      </c>
      <c r="M6">
        <v>2020</v>
      </c>
      <c r="N6" t="s">
        <v>193</v>
      </c>
      <c r="O6" s="334" t="s">
        <v>195</v>
      </c>
      <c r="P6" s="335" t="s">
        <v>196</v>
      </c>
      <c r="Q6" s="336">
        <v>0</v>
      </c>
    </row>
    <row r="7" spans="1:17" ht="22.5" customHeight="1" x14ac:dyDescent="0.2">
      <c r="A7" s="419"/>
      <c r="B7" s="420"/>
      <c r="C7" s="434" t="s">
        <v>30</v>
      </c>
      <c r="D7" s="434"/>
      <c r="E7" s="264"/>
      <c r="F7" s="22" t="s">
        <v>42</v>
      </c>
      <c r="G7" s="317">
        <f>VLOOKUP($C7,$D$102:I147,5,FALSE)</f>
        <v>2.5026833333333336</v>
      </c>
      <c r="H7" s="73" t="str">
        <f t="shared" ref="H7:H31" si="1">IF(E7="","",E7*G7)</f>
        <v/>
      </c>
      <c r="I7" s="317">
        <f>VLOOKUP($C7,$D$101:K144,6,FALSE)</f>
        <v>0.94169999999999998</v>
      </c>
      <c r="J7" s="318" t="str">
        <f t="shared" si="0"/>
        <v/>
      </c>
      <c r="M7">
        <v>2021</v>
      </c>
      <c r="N7" t="s">
        <v>194</v>
      </c>
      <c r="O7" s="334" t="s">
        <v>197</v>
      </c>
      <c r="P7" s="335" t="s">
        <v>198</v>
      </c>
      <c r="Q7" s="336">
        <v>0.29199999999999998</v>
      </c>
    </row>
    <row r="8" spans="1:17" ht="22.5" customHeight="1" x14ac:dyDescent="0.2">
      <c r="A8" s="419"/>
      <c r="B8" s="420"/>
      <c r="C8" s="434" t="s">
        <v>76</v>
      </c>
      <c r="D8" s="434"/>
      <c r="E8" s="264"/>
      <c r="F8" s="22" t="s">
        <v>42</v>
      </c>
      <c r="G8" s="317">
        <f>VLOOKUP($C8,$D$102:I148,5,FALSE)</f>
        <v>2.6194666666666668</v>
      </c>
      <c r="H8" s="73" t="str">
        <f t="shared" si="1"/>
        <v/>
      </c>
      <c r="I8" s="317">
        <f>VLOOKUP($C8,$D$101:K145,6,FALSE)</f>
        <v>0.98040000000000005</v>
      </c>
      <c r="J8" s="318" t="str">
        <f t="shared" si="0"/>
        <v/>
      </c>
      <c r="M8">
        <v>2022</v>
      </c>
      <c r="N8" t="s">
        <v>1259</v>
      </c>
      <c r="O8" s="334" t="s">
        <v>199</v>
      </c>
      <c r="P8" s="335" t="s">
        <v>200</v>
      </c>
      <c r="Q8" s="336">
        <v>0.36699999999999999</v>
      </c>
    </row>
    <row r="9" spans="1:17" ht="22.5" customHeight="1" x14ac:dyDescent="0.2">
      <c r="A9" s="419"/>
      <c r="B9" s="420"/>
      <c r="C9" s="434" t="s">
        <v>31</v>
      </c>
      <c r="D9" s="434"/>
      <c r="E9" s="264"/>
      <c r="F9" s="22" t="s">
        <v>42</v>
      </c>
      <c r="G9" s="317">
        <f>VLOOKUP($C9,$D$102:I149,5,FALSE)</f>
        <v>2.7528233333333336</v>
      </c>
      <c r="H9" s="73" t="str">
        <f t="shared" si="1"/>
        <v/>
      </c>
      <c r="I9" s="317">
        <f>VLOOKUP($C9,$D$101:K146,6,FALSE)</f>
        <v>1.00362</v>
      </c>
      <c r="J9" s="318" t="str">
        <f t="shared" si="0"/>
        <v/>
      </c>
      <c r="M9">
        <v>2023</v>
      </c>
      <c r="N9" t="s">
        <v>1258</v>
      </c>
      <c r="O9" s="334" t="s">
        <v>201</v>
      </c>
      <c r="P9" s="335" t="s">
        <v>202</v>
      </c>
      <c r="Q9" s="336">
        <v>0.39</v>
      </c>
    </row>
    <row r="10" spans="1:17" ht="22.5" customHeight="1" x14ac:dyDescent="0.2">
      <c r="A10" s="419"/>
      <c r="B10" s="420"/>
      <c r="C10" s="434" t="s">
        <v>48</v>
      </c>
      <c r="D10" s="434"/>
      <c r="E10" s="264"/>
      <c r="F10" s="22" t="s">
        <v>42</v>
      </c>
      <c r="G10" s="317">
        <f>VLOOKUP($C10,$D$102:I150,5,FALSE)</f>
        <v>3.0959866666666658</v>
      </c>
      <c r="H10" s="73" t="str">
        <f t="shared" si="1"/>
        <v/>
      </c>
      <c r="I10" s="317">
        <f>VLOOKUP($C10,$D$101:K147,6,FALSE)</f>
        <v>1.0784400000000001</v>
      </c>
      <c r="J10" s="318" t="str">
        <f t="shared" si="0"/>
        <v/>
      </c>
      <c r="M10">
        <v>2024</v>
      </c>
      <c r="N10" t="s">
        <v>1424</v>
      </c>
      <c r="O10" s="334" t="s">
        <v>203</v>
      </c>
      <c r="P10" s="335" t="s">
        <v>204</v>
      </c>
      <c r="Q10" s="336">
        <v>0</v>
      </c>
    </row>
    <row r="11" spans="1:17" ht="22.5" customHeight="1" x14ac:dyDescent="0.2">
      <c r="A11" s="419"/>
      <c r="B11" s="420"/>
      <c r="C11" s="434" t="s">
        <v>1137</v>
      </c>
      <c r="D11" s="434"/>
      <c r="E11" s="264"/>
      <c r="F11" s="23" t="s">
        <v>50</v>
      </c>
      <c r="G11" s="317">
        <f>VLOOKUP($C11,$D$102:I151,5,FALSE)</f>
        <v>2.99431</v>
      </c>
      <c r="H11" s="73" t="str">
        <f t="shared" si="1"/>
        <v/>
      </c>
      <c r="I11" s="317">
        <f>VLOOKUP($C11,$D$101:K148,6,FALSE)</f>
        <v>1.2925800000000001</v>
      </c>
      <c r="J11" s="318" t="str">
        <f t="shared" si="0"/>
        <v/>
      </c>
      <c r="O11" s="334" t="s">
        <v>205</v>
      </c>
      <c r="P11" s="335" t="s">
        <v>206</v>
      </c>
      <c r="Q11" s="336">
        <v>0.29199999999999998</v>
      </c>
    </row>
    <row r="12" spans="1:17" ht="22.5" customHeight="1" x14ac:dyDescent="0.2">
      <c r="A12" s="419"/>
      <c r="B12" s="420"/>
      <c r="C12" s="434" t="s">
        <v>1140</v>
      </c>
      <c r="D12" s="434"/>
      <c r="E12" s="264"/>
      <c r="F12" s="23" t="s">
        <v>50</v>
      </c>
      <c r="G12" s="317">
        <f>VLOOKUP($C12,$D$102:I152,5,FALSE)</f>
        <v>2.7878766666666666</v>
      </c>
      <c r="H12" s="73" t="str">
        <f t="shared" si="1"/>
        <v/>
      </c>
      <c r="I12" s="317">
        <f>VLOOKUP($C12,$D$101:K149,6,FALSE)</f>
        <v>1.41126</v>
      </c>
      <c r="J12" s="318" t="str">
        <f t="shared" si="0"/>
        <v/>
      </c>
      <c r="O12" s="334" t="s">
        <v>207</v>
      </c>
      <c r="P12" s="335" t="s">
        <v>208</v>
      </c>
      <c r="Q12" s="336">
        <v>0.31900000000000001</v>
      </c>
    </row>
    <row r="13" spans="1:17" ht="22.5" customHeight="1" x14ac:dyDescent="0.2">
      <c r="A13" s="419"/>
      <c r="B13" s="420"/>
      <c r="C13" s="452" t="s">
        <v>32</v>
      </c>
      <c r="D13" s="434"/>
      <c r="E13" s="264"/>
      <c r="F13" s="23" t="s">
        <v>1200</v>
      </c>
      <c r="G13" s="317">
        <f>VLOOKUP($C13,$D$102:I153,5,FALSE)</f>
        <v>2.0533333333333332</v>
      </c>
      <c r="H13" s="73" t="str">
        <f t="shared" si="1"/>
        <v/>
      </c>
      <c r="I13" s="317">
        <f>VLOOKUP($C13,$D$101:K150,6,FALSE)</f>
        <v>1.032</v>
      </c>
      <c r="J13" s="318" t="str">
        <f t="shared" si="0"/>
        <v/>
      </c>
      <c r="O13" s="334" t="s">
        <v>209</v>
      </c>
      <c r="P13" s="335" t="s">
        <v>210</v>
      </c>
      <c r="Q13" s="336">
        <v>0.52400000000000002</v>
      </c>
    </row>
    <row r="14" spans="1:17" ht="22.5" customHeight="1" x14ac:dyDescent="0.2">
      <c r="A14" s="419"/>
      <c r="B14" s="420"/>
      <c r="C14" s="453"/>
      <c r="D14" s="265" t="s">
        <v>1161</v>
      </c>
      <c r="E14" s="264"/>
      <c r="F14" s="23" t="s">
        <v>1200</v>
      </c>
      <c r="G14" s="264"/>
      <c r="H14" s="73" t="str">
        <f t="shared" si="1"/>
        <v/>
      </c>
      <c r="I14" s="317">
        <v>1.03</v>
      </c>
      <c r="J14" s="318" t="str">
        <f t="shared" si="0"/>
        <v/>
      </c>
      <c r="O14" s="334" t="s">
        <v>211</v>
      </c>
      <c r="P14" s="335" t="s">
        <v>212</v>
      </c>
      <c r="Q14" s="336">
        <v>0.45</v>
      </c>
    </row>
    <row r="15" spans="1:17" ht="22.5" customHeight="1" x14ac:dyDescent="0.2">
      <c r="A15" s="419"/>
      <c r="B15" s="420"/>
      <c r="C15" s="454"/>
      <c r="D15" s="265" t="s">
        <v>1161</v>
      </c>
      <c r="E15" s="264"/>
      <c r="F15" s="23" t="s">
        <v>1200</v>
      </c>
      <c r="G15" s="264"/>
      <c r="H15" s="73" t="str">
        <f t="shared" si="1"/>
        <v/>
      </c>
      <c r="I15" s="317">
        <v>1.03</v>
      </c>
      <c r="J15" s="318" t="str">
        <f t="shared" si="0"/>
        <v/>
      </c>
      <c r="O15" s="334" t="s">
        <v>243</v>
      </c>
      <c r="P15" s="335" t="s">
        <v>244</v>
      </c>
      <c r="Q15" s="336">
        <v>0</v>
      </c>
    </row>
    <row r="16" spans="1:17" ht="22.5" customHeight="1" x14ac:dyDescent="0.2">
      <c r="A16" s="419"/>
      <c r="B16" s="420"/>
      <c r="C16" s="455"/>
      <c r="D16" s="456"/>
      <c r="E16" s="264"/>
      <c r="F16" s="75" t="str">
        <f>IFERROR(VLOOKUP($C16,$D$102:I116,2,FALSE),"")</f>
        <v/>
      </c>
      <c r="G16" s="76" t="str">
        <f>IFERROR(VLOOKUP($C16,$D$102:I128,5,FALSE),"")</f>
        <v/>
      </c>
      <c r="H16" s="73" t="str">
        <f t="shared" si="1"/>
        <v/>
      </c>
      <c r="I16" s="77" t="str">
        <f>IFERROR(VLOOKUP($C16,$D$102:I116,6,FALSE),"")</f>
        <v/>
      </c>
      <c r="J16" s="318" t="str">
        <f t="shared" si="0"/>
        <v/>
      </c>
      <c r="O16" s="334" t="s">
        <v>243</v>
      </c>
      <c r="P16" s="335" t="s">
        <v>244</v>
      </c>
      <c r="Q16" s="336">
        <v>0</v>
      </c>
    </row>
    <row r="17" spans="1:17" ht="22.5" customHeight="1" x14ac:dyDescent="0.2">
      <c r="A17" s="419"/>
      <c r="B17" s="420"/>
      <c r="C17" s="455"/>
      <c r="D17" s="456"/>
      <c r="E17" s="264"/>
      <c r="F17" s="75" t="str">
        <f>IFERROR(VLOOKUP($C17,$D$102:I117,2,FALSE),"")</f>
        <v/>
      </c>
      <c r="G17" s="76" t="str">
        <f>IFERROR(VLOOKUP($C17,$D$102:I129,5,FALSE),"")</f>
        <v/>
      </c>
      <c r="H17" s="73" t="str">
        <f t="shared" si="1"/>
        <v/>
      </c>
      <c r="I17" s="77" t="str">
        <f>IFERROR(VLOOKUP($C17,$D$102:I117,6,FALSE),"")</f>
        <v/>
      </c>
      <c r="J17" s="318" t="str">
        <f t="shared" si="0"/>
        <v/>
      </c>
      <c r="O17" s="334" t="s">
        <v>245</v>
      </c>
      <c r="P17" s="335" t="s">
        <v>246</v>
      </c>
      <c r="Q17" s="336">
        <v>0</v>
      </c>
    </row>
    <row r="18" spans="1:17" ht="22.5" customHeight="1" x14ac:dyDescent="0.2">
      <c r="A18" s="421"/>
      <c r="B18" s="422"/>
      <c r="C18" s="455"/>
      <c r="D18" s="456"/>
      <c r="E18" s="264"/>
      <c r="F18" s="75" t="str">
        <f>IFERROR(VLOOKUP($D18,$D$102:I116,2,FALSE),"")</f>
        <v/>
      </c>
      <c r="G18" s="76" t="str">
        <f>IFERROR(VLOOKUP($C18,$D$102:I130,5,FALSE),"")</f>
        <v/>
      </c>
      <c r="H18" s="73" t="str">
        <f t="shared" si="1"/>
        <v/>
      </c>
      <c r="I18" s="77" t="str">
        <f>IFERROR(VLOOKUP($D18,$D$102:I113,6,FALSE),"")</f>
        <v/>
      </c>
      <c r="J18" s="318" t="str">
        <f t="shared" si="0"/>
        <v/>
      </c>
      <c r="O18" s="334" t="s">
        <v>247</v>
      </c>
      <c r="P18" s="335" t="s">
        <v>248</v>
      </c>
      <c r="Q18" s="336">
        <v>0.2</v>
      </c>
    </row>
    <row r="19" spans="1:17" ht="18.75" customHeight="1" x14ac:dyDescent="0.2">
      <c r="A19" s="423" t="s">
        <v>1163</v>
      </c>
      <c r="B19" s="424"/>
      <c r="C19" s="293" t="s">
        <v>1186</v>
      </c>
      <c r="D19" s="312"/>
      <c r="E19" s="264"/>
      <c r="F19" s="319" t="str">
        <f>IFERROR(VLOOKUP($D19,$D$132:H150,2,FALSE)," ")</f>
        <v xml:space="preserve"> </v>
      </c>
      <c r="G19" s="319" t="str">
        <f>IFERROR(VLOOKUP($D19,$D$132:I150,4,FALSE),"0")</f>
        <v>0</v>
      </c>
      <c r="H19" s="73" t="str">
        <f t="shared" si="1"/>
        <v/>
      </c>
      <c r="I19" s="267" t="str">
        <f>IFERROR(VLOOKUP($D19,$D$132:I150,6,FALSE),"0")</f>
        <v>0</v>
      </c>
      <c r="J19" s="318" t="str">
        <f t="shared" si="0"/>
        <v/>
      </c>
      <c r="O19" s="334" t="s">
        <v>249</v>
      </c>
      <c r="P19" s="335" t="s">
        <v>250</v>
      </c>
      <c r="Q19" s="336">
        <v>0.46200000000000002</v>
      </c>
    </row>
    <row r="20" spans="1:17" ht="18.75" customHeight="1" x14ac:dyDescent="0.2">
      <c r="A20" s="419"/>
      <c r="B20" s="420"/>
      <c r="C20" s="293" t="s">
        <v>1187</v>
      </c>
      <c r="D20" s="312"/>
      <c r="E20" s="264"/>
      <c r="F20" s="319" t="str">
        <f>IFERROR(VLOOKUP($D20,$D$132:H150,2,FALSE)," ")</f>
        <v xml:space="preserve"> </v>
      </c>
      <c r="G20" s="319" t="str">
        <f>IFERROR(VLOOKUP($D20,$D$132:I151,4,FALSE),"0")</f>
        <v>0</v>
      </c>
      <c r="H20" s="73" t="str">
        <f t="shared" si="1"/>
        <v/>
      </c>
      <c r="I20" s="267" t="str">
        <f>IFERROR(VLOOKUP($D20,$D$132:I151,6,FALSE),"0")</f>
        <v>0</v>
      </c>
      <c r="J20" s="318" t="str">
        <f t="shared" si="0"/>
        <v/>
      </c>
      <c r="O20" s="334" t="s">
        <v>251</v>
      </c>
      <c r="P20" s="335" t="s">
        <v>252</v>
      </c>
      <c r="Q20" s="336">
        <v>0.39100000000000001</v>
      </c>
    </row>
    <row r="21" spans="1:17" ht="18.75" customHeight="1" x14ac:dyDescent="0.2">
      <c r="A21" s="421"/>
      <c r="B21" s="422"/>
      <c r="C21" s="440"/>
      <c r="D21" s="441"/>
      <c r="E21" s="264"/>
      <c r="F21" s="264"/>
      <c r="G21" s="264"/>
      <c r="H21" s="73" t="str">
        <f t="shared" si="1"/>
        <v/>
      </c>
      <c r="I21" s="264"/>
      <c r="J21" s="318" t="str">
        <f t="shared" si="0"/>
        <v/>
      </c>
      <c r="O21" s="334" t="s">
        <v>253</v>
      </c>
      <c r="P21" s="335" t="s">
        <v>254</v>
      </c>
      <c r="Q21" s="336">
        <v>0</v>
      </c>
    </row>
    <row r="22" spans="1:17" ht="15" customHeight="1" x14ac:dyDescent="0.2">
      <c r="A22" s="423" t="s">
        <v>1162</v>
      </c>
      <c r="B22" s="424"/>
      <c r="C22" s="446" t="s">
        <v>78</v>
      </c>
      <c r="D22" s="447"/>
      <c r="E22" s="264"/>
      <c r="F22" s="23" t="s">
        <v>58</v>
      </c>
      <c r="G22" s="319">
        <v>6.54E-2</v>
      </c>
      <c r="H22" s="73" t="str">
        <f t="shared" si="1"/>
        <v/>
      </c>
      <c r="I22" s="320">
        <v>3.0190000000000002E-2</v>
      </c>
      <c r="J22" s="318" t="str">
        <f t="shared" si="0"/>
        <v/>
      </c>
      <c r="O22" s="334" t="s">
        <v>255</v>
      </c>
      <c r="P22" s="335" t="s">
        <v>256</v>
      </c>
      <c r="Q22" s="336">
        <v>0.2</v>
      </c>
    </row>
    <row r="23" spans="1:17" ht="15" customHeight="1" x14ac:dyDescent="0.2">
      <c r="A23" s="419"/>
      <c r="B23" s="420"/>
      <c r="C23" s="444" t="s">
        <v>1185</v>
      </c>
      <c r="D23" s="445"/>
      <c r="E23" s="264"/>
      <c r="F23" s="23" t="s">
        <v>58</v>
      </c>
      <c r="G23" s="319">
        <v>5.7000000000000002E-2</v>
      </c>
      <c r="H23" s="73" t="str">
        <f t="shared" si="1"/>
        <v/>
      </c>
      <c r="I23" s="320">
        <v>3.0700000000000002E-2</v>
      </c>
      <c r="J23" s="318" t="str">
        <f t="shared" si="0"/>
        <v/>
      </c>
      <c r="O23" s="334" t="s">
        <v>257</v>
      </c>
      <c r="P23" s="335" t="s">
        <v>258</v>
      </c>
      <c r="Q23" s="336">
        <v>0.46799999999999997</v>
      </c>
    </row>
    <row r="24" spans="1:17" ht="13.5" customHeight="1" x14ac:dyDescent="0.2">
      <c r="A24" s="419"/>
      <c r="B24" s="420"/>
      <c r="C24" s="264" t="s">
        <v>1167</v>
      </c>
      <c r="D24" s="265" t="s">
        <v>1161</v>
      </c>
      <c r="E24" s="264"/>
      <c r="F24" s="23" t="s">
        <v>58</v>
      </c>
      <c r="G24" s="321"/>
      <c r="H24" s="73" t="str">
        <f t="shared" si="1"/>
        <v/>
      </c>
      <c r="I24" s="320"/>
      <c r="J24" s="318" t="str">
        <f t="shared" si="0"/>
        <v/>
      </c>
      <c r="O24" s="334" t="s">
        <v>259</v>
      </c>
      <c r="P24" s="335" t="s">
        <v>260</v>
      </c>
      <c r="Q24" s="336">
        <v>0.46700000000000003</v>
      </c>
    </row>
    <row r="25" spans="1:17" ht="13.5" customHeight="1" x14ac:dyDescent="0.2">
      <c r="A25" s="419"/>
      <c r="B25" s="420"/>
      <c r="C25" s="264" t="s">
        <v>1167</v>
      </c>
      <c r="D25" s="265" t="s">
        <v>1161</v>
      </c>
      <c r="E25" s="264"/>
      <c r="F25" s="23" t="s">
        <v>58</v>
      </c>
      <c r="G25" s="321"/>
      <c r="H25" s="73" t="str">
        <f t="shared" si="1"/>
        <v/>
      </c>
      <c r="I25" s="320">
        <v>3.5090000000000003E-2</v>
      </c>
      <c r="J25" s="318" t="str">
        <f t="shared" si="0"/>
        <v/>
      </c>
      <c r="O25" s="334" t="s">
        <v>262</v>
      </c>
      <c r="P25" s="335" t="s">
        <v>263</v>
      </c>
      <c r="Q25" s="336">
        <v>0</v>
      </c>
    </row>
    <row r="26" spans="1:17" ht="21" customHeight="1" x14ac:dyDescent="0.2">
      <c r="A26" s="425" t="s">
        <v>213</v>
      </c>
      <c r="B26" s="426"/>
      <c r="C26" s="450"/>
      <c r="D26" s="451"/>
      <c r="E26" s="264"/>
      <c r="F26" s="322" t="s">
        <v>79</v>
      </c>
      <c r="G26" s="323"/>
      <c r="H26" s="73" t="str">
        <f t="shared" si="1"/>
        <v/>
      </c>
      <c r="I26" s="324"/>
      <c r="J26" s="325"/>
      <c r="O26" s="334" t="s">
        <v>264</v>
      </c>
      <c r="P26" s="335" t="s">
        <v>265</v>
      </c>
      <c r="Q26" s="336">
        <v>0</v>
      </c>
    </row>
    <row r="27" spans="1:17" ht="24.75" customHeight="1" x14ac:dyDescent="0.2">
      <c r="A27" s="423" t="s">
        <v>1579</v>
      </c>
      <c r="B27" s="424"/>
      <c r="C27" s="452" t="s">
        <v>1159</v>
      </c>
      <c r="D27" s="263" t="s">
        <v>1165</v>
      </c>
      <c r="E27" s="448"/>
      <c r="F27" s="442" t="s">
        <v>59</v>
      </c>
      <c r="G27" s="435">
        <f>IFERROR(VLOOKUP(N3&amp;D28,O6:Q848,3,FALSE)," ")</f>
        <v>0.41899999999999998</v>
      </c>
      <c r="H27" s="467" t="str">
        <f t="shared" si="1"/>
        <v/>
      </c>
      <c r="I27" s="471">
        <v>0.22291</v>
      </c>
      <c r="J27" s="469" t="str">
        <f>IF(E27="","",E27*I27*0.001)</f>
        <v/>
      </c>
      <c r="O27" s="334" t="s">
        <v>266</v>
      </c>
      <c r="P27" s="335" t="s">
        <v>267</v>
      </c>
      <c r="Q27" s="336">
        <v>0.39</v>
      </c>
    </row>
    <row r="28" spans="1:17" ht="43.5" customHeight="1" x14ac:dyDescent="0.2">
      <c r="A28" s="419"/>
      <c r="B28" s="420"/>
      <c r="C28" s="482"/>
      <c r="D28" s="365" t="s">
        <v>1323</v>
      </c>
      <c r="E28" s="449"/>
      <c r="F28" s="443"/>
      <c r="G28" s="436"/>
      <c r="H28" s="468"/>
      <c r="I28" s="472"/>
      <c r="J28" s="470"/>
      <c r="O28" s="334" t="s">
        <v>269</v>
      </c>
      <c r="P28" s="335" t="s">
        <v>270</v>
      </c>
      <c r="Q28" s="336">
        <v>0.39</v>
      </c>
    </row>
    <row r="29" spans="1:17" ht="27" customHeight="1" x14ac:dyDescent="0.2">
      <c r="A29" s="419"/>
      <c r="B29" s="420"/>
      <c r="C29" s="482"/>
      <c r="D29" s="261" t="s">
        <v>214</v>
      </c>
      <c r="E29" s="448"/>
      <c r="F29" s="442" t="s">
        <v>59</v>
      </c>
      <c r="G29" s="435" t="str">
        <f>IFERROR(VLOOKUP(N3&amp;D30,O6:Q848,3,FALSE),"")</f>
        <v/>
      </c>
      <c r="H29" s="467" t="str">
        <f t="shared" si="1"/>
        <v/>
      </c>
      <c r="I29" s="471">
        <v>0.22291</v>
      </c>
      <c r="J29" s="469" t="str">
        <f>IF(E29="","",E29*I29*0.001)</f>
        <v/>
      </c>
      <c r="O29" s="334" t="s">
        <v>271</v>
      </c>
      <c r="P29" s="335" t="s">
        <v>272</v>
      </c>
      <c r="Q29" s="336">
        <v>0.39</v>
      </c>
    </row>
    <row r="30" spans="1:17" ht="43.5" customHeight="1" x14ac:dyDescent="0.2">
      <c r="A30" s="419"/>
      <c r="B30" s="420"/>
      <c r="C30" s="482"/>
      <c r="D30" s="262"/>
      <c r="E30" s="449"/>
      <c r="F30" s="443"/>
      <c r="G30" s="436"/>
      <c r="H30" s="468"/>
      <c r="I30" s="472"/>
      <c r="J30" s="470"/>
      <c r="O30" s="334" t="s">
        <v>273</v>
      </c>
      <c r="P30" s="335" t="s">
        <v>274</v>
      </c>
      <c r="Q30" s="336">
        <v>0.34299999999999997</v>
      </c>
    </row>
    <row r="31" spans="1:17" ht="24" customHeight="1" x14ac:dyDescent="0.2">
      <c r="A31" s="419"/>
      <c r="B31" s="420"/>
      <c r="C31" s="482"/>
      <c r="D31" s="261" t="s">
        <v>214</v>
      </c>
      <c r="E31" s="448"/>
      <c r="F31" s="442" t="s">
        <v>59</v>
      </c>
      <c r="G31" s="435" t="str">
        <f>IFERROR(VLOOKUP(N3&amp;D32,O6:Q848,3,FALSE),"")</f>
        <v/>
      </c>
      <c r="H31" s="467" t="str">
        <f t="shared" si="1"/>
        <v/>
      </c>
      <c r="I31" s="471">
        <v>0.22291</v>
      </c>
      <c r="J31" s="469" t="str">
        <f>IF(E31="","",E31*I31*0.001)</f>
        <v/>
      </c>
      <c r="O31" s="334" t="s">
        <v>275</v>
      </c>
      <c r="P31" s="335" t="s">
        <v>276</v>
      </c>
      <c r="Q31" s="336">
        <v>0.248</v>
      </c>
    </row>
    <row r="32" spans="1:17" ht="45.75" customHeight="1" x14ac:dyDescent="0.2">
      <c r="A32" s="419"/>
      <c r="B32" s="420"/>
      <c r="C32" s="483"/>
      <c r="D32" s="262"/>
      <c r="E32" s="449"/>
      <c r="F32" s="443"/>
      <c r="G32" s="436"/>
      <c r="H32" s="468"/>
      <c r="I32" s="472"/>
      <c r="J32" s="470"/>
      <c r="O32" s="334" t="s">
        <v>277</v>
      </c>
      <c r="P32" s="335" t="s">
        <v>278</v>
      </c>
      <c r="Q32" s="336">
        <v>0</v>
      </c>
    </row>
    <row r="33" spans="1:17" ht="22.5" customHeight="1" x14ac:dyDescent="0.2">
      <c r="A33" s="421"/>
      <c r="B33" s="422"/>
      <c r="C33" s="427" t="s">
        <v>1166</v>
      </c>
      <c r="D33" s="428"/>
      <c r="E33" s="315"/>
      <c r="F33" s="23" t="s">
        <v>59</v>
      </c>
      <c r="G33" s="326"/>
      <c r="H33" s="284"/>
      <c r="I33" s="327">
        <v>9.2880000000000004E-2</v>
      </c>
      <c r="J33" s="328" t="str">
        <f>IF(E33="","",E33*I33*0.001)</f>
        <v/>
      </c>
      <c r="O33" s="334" t="s">
        <v>279</v>
      </c>
      <c r="P33" s="335" t="s">
        <v>280</v>
      </c>
      <c r="Q33" s="336">
        <v>0.53600000000000003</v>
      </c>
    </row>
    <row r="34" spans="1:17" ht="27" customHeight="1" x14ac:dyDescent="0.2">
      <c r="A34" s="504" t="s">
        <v>215</v>
      </c>
      <c r="B34" s="424"/>
      <c r="C34" s="492" t="s">
        <v>216</v>
      </c>
      <c r="D34" s="492"/>
      <c r="E34" s="264"/>
      <c r="F34" s="23" t="s">
        <v>59</v>
      </c>
      <c r="G34" s="326"/>
      <c r="H34" s="284"/>
      <c r="I34" s="324"/>
      <c r="J34" s="325"/>
      <c r="O34" s="334" t="s">
        <v>281</v>
      </c>
      <c r="P34" s="335" t="s">
        <v>282</v>
      </c>
      <c r="Q34" s="336">
        <v>0.53100000000000003</v>
      </c>
    </row>
    <row r="35" spans="1:17" ht="27" customHeight="1" x14ac:dyDescent="0.2">
      <c r="A35" s="421"/>
      <c r="B35" s="422"/>
      <c r="C35" s="493" t="s">
        <v>1160</v>
      </c>
      <c r="D35" s="494"/>
      <c r="E35" s="264"/>
      <c r="F35" s="23" t="s">
        <v>59</v>
      </c>
      <c r="G35" s="326"/>
      <c r="H35" s="284"/>
      <c r="I35" s="327">
        <v>9.2880000000000004E-2</v>
      </c>
      <c r="J35" s="329" t="str">
        <f>IF(E35="","",E35*I35*0.001)</f>
        <v/>
      </c>
      <c r="O35" s="334" t="s">
        <v>283</v>
      </c>
      <c r="P35" s="335" t="s">
        <v>284</v>
      </c>
      <c r="Q35" s="336">
        <v>0</v>
      </c>
    </row>
    <row r="36" spans="1:17" ht="22.5" customHeight="1" thickBot="1" x14ac:dyDescent="0.25">
      <c r="A36" s="423" t="s">
        <v>217</v>
      </c>
      <c r="B36" s="424"/>
      <c r="C36" s="463" t="s">
        <v>218</v>
      </c>
      <c r="D36" s="464"/>
      <c r="E36" s="316"/>
      <c r="F36" s="322" t="s">
        <v>219</v>
      </c>
      <c r="G36" s="330"/>
      <c r="H36" s="285" t="str">
        <f>IF(E36="","",E36*G36)</f>
        <v/>
      </c>
      <c r="I36" s="324"/>
      <c r="J36" s="331"/>
      <c r="O36" s="334" t="s">
        <v>285</v>
      </c>
      <c r="P36" s="335" t="s">
        <v>286</v>
      </c>
      <c r="Q36" s="336">
        <v>0.63600000000000001</v>
      </c>
    </row>
    <row r="37" spans="1:17" ht="26.25" customHeight="1" thickBot="1" x14ac:dyDescent="0.25">
      <c r="A37" s="415" t="s">
        <v>220</v>
      </c>
      <c r="B37" s="480"/>
      <c r="C37" s="480"/>
      <c r="D37" s="480"/>
      <c r="E37" s="480"/>
      <c r="F37" s="480"/>
      <c r="G37" s="481"/>
      <c r="H37" s="78" t="str">
        <f>IF(SUM(H6:H36)=0," ",SUM(H6:H18)+SUM(H22:H36))</f>
        <v xml:space="preserve"> </v>
      </c>
      <c r="I37" s="283" t="s">
        <v>221</v>
      </c>
      <c r="J37" s="78" t="str">
        <f>IF(SUM(J6:J36)=0," ",SUM(J6:J18)+SUM(J22:J32)+SUM(J36))</f>
        <v xml:space="preserve"> </v>
      </c>
      <c r="O37" s="334" t="s">
        <v>287</v>
      </c>
      <c r="P37" s="335" t="s">
        <v>288</v>
      </c>
      <c r="Q37" s="336">
        <v>0.63600000000000001</v>
      </c>
    </row>
    <row r="38" spans="1:17" ht="36" customHeight="1" thickBot="1" x14ac:dyDescent="0.25">
      <c r="A38" s="281"/>
      <c r="B38" s="281"/>
      <c r="C38" s="281"/>
      <c r="D38" s="281"/>
      <c r="E38" s="314"/>
      <c r="F38" s="314"/>
      <c r="G38" s="465" t="s">
        <v>1198</v>
      </c>
      <c r="H38" s="465"/>
      <c r="I38" s="466"/>
      <c r="J38" s="282" t="str">
        <f>IF(SUM(J6:J36)=0," ",SUM(J6:J36))</f>
        <v xml:space="preserve"> </v>
      </c>
      <c r="O38" s="334" t="s">
        <v>289</v>
      </c>
      <c r="P38" s="335" t="s">
        <v>290</v>
      </c>
      <c r="Q38" s="336">
        <v>0</v>
      </c>
    </row>
    <row r="39" spans="1:17" ht="9" customHeight="1" x14ac:dyDescent="0.2">
      <c r="A39" s="79"/>
      <c r="B39" s="80"/>
      <c r="C39" s="80"/>
      <c r="D39" s="66"/>
      <c r="E39" s="66"/>
      <c r="F39" s="66"/>
      <c r="G39" s="44"/>
      <c r="H39" s="81"/>
      <c r="I39" s="313"/>
      <c r="J39" s="82"/>
      <c r="O39" s="334" t="s">
        <v>291</v>
      </c>
      <c r="P39" s="335" t="s">
        <v>292</v>
      </c>
      <c r="Q39" s="336">
        <v>0</v>
      </c>
    </row>
    <row r="40" spans="1:17" ht="22.5" customHeight="1" thickBot="1" x14ac:dyDescent="0.25">
      <c r="A40" s="79" t="s">
        <v>222</v>
      </c>
      <c r="B40" s="83"/>
      <c r="C40" s="83"/>
      <c r="D40" s="65"/>
      <c r="E40" s="84"/>
      <c r="F40" s="84"/>
      <c r="G40" s="45"/>
      <c r="H40" s="65"/>
      <c r="I40" s="85"/>
      <c r="J40" s="85"/>
      <c r="O40" s="334" t="s">
        <v>293</v>
      </c>
      <c r="P40" s="335" t="s">
        <v>294</v>
      </c>
      <c r="Q40" s="336">
        <v>0.22</v>
      </c>
    </row>
    <row r="41" spans="1:17" ht="18.75" customHeight="1" thickBot="1" x14ac:dyDescent="0.25">
      <c r="A41" s="501" t="s">
        <v>223</v>
      </c>
      <c r="B41" s="502"/>
      <c r="C41" s="503"/>
      <c r="D41" s="86" t="s">
        <v>224</v>
      </c>
      <c r="E41" s="87" t="s">
        <v>225</v>
      </c>
      <c r="F41" s="88" t="s">
        <v>66</v>
      </c>
      <c r="G41" s="430" t="s">
        <v>226</v>
      </c>
      <c r="H41" s="431"/>
      <c r="I41" s="89" t="s">
        <v>66</v>
      </c>
      <c r="J41" s="85"/>
      <c r="O41" s="334" t="s">
        <v>295</v>
      </c>
      <c r="P41" s="335" t="s">
        <v>296</v>
      </c>
      <c r="Q41" s="336">
        <v>0.33</v>
      </c>
    </row>
    <row r="42" spans="1:17" ht="18.75" customHeight="1" x14ac:dyDescent="0.2">
      <c r="A42" s="485" t="s">
        <v>227</v>
      </c>
      <c r="B42" s="457" t="s">
        <v>228</v>
      </c>
      <c r="C42" s="458"/>
      <c r="D42" s="90" t="s">
        <v>229</v>
      </c>
      <c r="E42" s="46"/>
      <c r="F42" s="90" t="s">
        <v>230</v>
      </c>
      <c r="G42" s="484"/>
      <c r="H42" s="484"/>
      <c r="I42" s="91" t="s">
        <v>219</v>
      </c>
      <c r="J42" s="85"/>
      <c r="O42" s="334" t="s">
        <v>297</v>
      </c>
      <c r="P42" s="335" t="s">
        <v>298</v>
      </c>
      <c r="Q42" s="336">
        <v>0.34900000000000003</v>
      </c>
    </row>
    <row r="43" spans="1:17" ht="18.75" customHeight="1" x14ac:dyDescent="0.2">
      <c r="A43" s="485"/>
      <c r="B43" s="457"/>
      <c r="C43" s="458"/>
      <c r="D43" s="92" t="s">
        <v>231</v>
      </c>
      <c r="E43" s="47"/>
      <c r="F43" s="92" t="s">
        <v>230</v>
      </c>
      <c r="G43" s="429"/>
      <c r="H43" s="429"/>
      <c r="I43" s="93" t="s">
        <v>79</v>
      </c>
      <c r="J43" s="85"/>
      <c r="O43" s="334" t="s">
        <v>299</v>
      </c>
      <c r="P43" s="335" t="s">
        <v>300</v>
      </c>
      <c r="Q43" s="336">
        <v>0.4</v>
      </c>
    </row>
    <row r="44" spans="1:17" ht="18.75" customHeight="1" x14ac:dyDescent="0.2">
      <c r="A44" s="485"/>
      <c r="B44" s="459"/>
      <c r="C44" s="460"/>
      <c r="D44" s="92" t="s">
        <v>232</v>
      </c>
      <c r="E44" s="47"/>
      <c r="F44" s="92" t="s">
        <v>230</v>
      </c>
      <c r="G44" s="429"/>
      <c r="H44" s="429"/>
      <c r="I44" s="94" t="s">
        <v>230</v>
      </c>
      <c r="J44" s="85"/>
      <c r="O44" s="334" t="s">
        <v>301</v>
      </c>
      <c r="P44" s="335" t="s">
        <v>302</v>
      </c>
      <c r="Q44" s="336">
        <v>0.40499999999999997</v>
      </c>
    </row>
    <row r="45" spans="1:17" ht="18.75" customHeight="1" x14ac:dyDescent="0.2">
      <c r="A45" s="485"/>
      <c r="B45" s="437" t="s">
        <v>233</v>
      </c>
      <c r="C45" s="438"/>
      <c r="D45" s="439"/>
      <c r="E45" s="47"/>
      <c r="F45" s="92" t="s">
        <v>230</v>
      </c>
      <c r="G45" s="429"/>
      <c r="H45" s="429"/>
      <c r="I45" s="93" t="s">
        <v>219</v>
      </c>
      <c r="J45" s="85"/>
      <c r="O45" s="334" t="s">
        <v>303</v>
      </c>
      <c r="P45" s="335" t="s">
        <v>304</v>
      </c>
      <c r="Q45" s="336">
        <v>0.40900000000000003</v>
      </c>
    </row>
    <row r="46" spans="1:17" ht="18.75" customHeight="1" x14ac:dyDescent="0.2">
      <c r="A46" s="485"/>
      <c r="B46" s="437" t="s">
        <v>234</v>
      </c>
      <c r="C46" s="438"/>
      <c r="D46" s="439"/>
      <c r="E46" s="47"/>
      <c r="F46" s="92" t="s">
        <v>230</v>
      </c>
      <c r="G46" s="429"/>
      <c r="H46" s="429"/>
      <c r="I46" s="95" t="s">
        <v>79</v>
      </c>
      <c r="J46" s="85"/>
      <c r="O46" s="334" t="s">
        <v>305</v>
      </c>
      <c r="P46" s="335" t="s">
        <v>306</v>
      </c>
      <c r="Q46" s="336">
        <v>0.40799999999999997</v>
      </c>
    </row>
    <row r="47" spans="1:17" ht="18.75" customHeight="1" x14ac:dyDescent="0.2">
      <c r="A47" s="486"/>
      <c r="B47" s="477"/>
      <c r="C47" s="478"/>
      <c r="D47" s="479"/>
      <c r="E47" s="48"/>
      <c r="F47" s="48"/>
      <c r="G47" s="429"/>
      <c r="H47" s="429"/>
      <c r="I47" s="238"/>
      <c r="J47" s="85"/>
      <c r="O47" s="334" t="s">
        <v>307</v>
      </c>
      <c r="P47" s="335" t="s">
        <v>308</v>
      </c>
      <c r="Q47" s="336">
        <v>0</v>
      </c>
    </row>
    <row r="48" spans="1:17" ht="18.75" customHeight="1" x14ac:dyDescent="0.2">
      <c r="A48" s="490" t="s">
        <v>236</v>
      </c>
      <c r="B48" s="438" t="s">
        <v>235</v>
      </c>
      <c r="C48" s="438"/>
      <c r="D48" s="439"/>
      <c r="E48" s="96" t="str">
        <f>IF(SUM(E42:E47)=0,"0",SUM(E42:E47))</f>
        <v>0</v>
      </c>
      <c r="F48" s="97" t="s">
        <v>230</v>
      </c>
      <c r="G48" s="461" t="str">
        <f>IF(SUM(H42:H46),SUM(H42:H46),"")</f>
        <v/>
      </c>
      <c r="H48" s="462"/>
      <c r="I48" s="98"/>
      <c r="J48" s="85"/>
      <c r="O48" s="334" t="s">
        <v>309</v>
      </c>
      <c r="P48" s="335" t="s">
        <v>310</v>
      </c>
      <c r="Q48" s="336">
        <v>0</v>
      </c>
    </row>
    <row r="49" spans="1:17" ht="18.75" customHeight="1" x14ac:dyDescent="0.2">
      <c r="A49" s="491"/>
      <c r="B49" s="475" t="s">
        <v>228</v>
      </c>
      <c r="C49" s="498"/>
      <c r="D49" s="99" t="s">
        <v>229</v>
      </c>
      <c r="E49" s="47"/>
      <c r="F49" s="92" t="s">
        <v>230</v>
      </c>
      <c r="G49" s="429"/>
      <c r="H49" s="429"/>
      <c r="I49" s="93" t="s">
        <v>219</v>
      </c>
      <c r="J49" s="85"/>
      <c r="O49" s="334" t="s">
        <v>311</v>
      </c>
      <c r="P49" s="335" t="s">
        <v>312</v>
      </c>
      <c r="Q49" s="336">
        <v>0.44</v>
      </c>
    </row>
    <row r="50" spans="1:17" ht="20.5" x14ac:dyDescent="0.2">
      <c r="A50" s="491"/>
      <c r="B50" s="499"/>
      <c r="C50" s="458"/>
      <c r="D50" s="92" t="s">
        <v>231</v>
      </c>
      <c r="E50" s="47"/>
      <c r="F50" s="92" t="s">
        <v>230</v>
      </c>
      <c r="G50" s="429"/>
      <c r="H50" s="429"/>
      <c r="I50" s="93" t="s">
        <v>79</v>
      </c>
      <c r="J50" s="85"/>
      <c r="O50" s="334" t="s">
        <v>313</v>
      </c>
      <c r="P50" s="335" t="s">
        <v>314</v>
      </c>
      <c r="Q50" s="336">
        <v>0.432</v>
      </c>
    </row>
    <row r="51" spans="1:17" ht="20.5" x14ac:dyDescent="0.2">
      <c r="A51" s="491"/>
      <c r="B51" s="500"/>
      <c r="C51" s="460"/>
      <c r="D51" s="92" t="s">
        <v>232</v>
      </c>
      <c r="E51" s="47"/>
      <c r="F51" s="92" t="s">
        <v>230</v>
      </c>
      <c r="G51" s="429"/>
      <c r="H51" s="429"/>
      <c r="I51" s="94" t="s">
        <v>230</v>
      </c>
      <c r="J51" s="85"/>
      <c r="O51" s="334" t="s">
        <v>315</v>
      </c>
      <c r="P51" s="335" t="s">
        <v>316</v>
      </c>
      <c r="Q51" s="336">
        <v>0</v>
      </c>
    </row>
    <row r="52" spans="1:17" ht="20.5" x14ac:dyDescent="0.2">
      <c r="A52" s="491"/>
      <c r="B52" s="438" t="s">
        <v>233</v>
      </c>
      <c r="C52" s="438"/>
      <c r="D52" s="439"/>
      <c r="E52" s="47"/>
      <c r="F52" s="92" t="s">
        <v>230</v>
      </c>
      <c r="G52" s="429"/>
      <c r="H52" s="429"/>
      <c r="I52" s="93" t="s">
        <v>219</v>
      </c>
      <c r="J52" s="85"/>
      <c r="O52" s="334" t="s">
        <v>317</v>
      </c>
      <c r="P52" s="335" t="s">
        <v>318</v>
      </c>
      <c r="Q52" s="336">
        <v>0.495</v>
      </c>
    </row>
    <row r="53" spans="1:17" ht="17.25" customHeight="1" x14ac:dyDescent="0.2">
      <c r="A53" s="491"/>
      <c r="B53" s="438" t="s">
        <v>234</v>
      </c>
      <c r="C53" s="438"/>
      <c r="D53" s="439"/>
      <c r="E53" s="47"/>
      <c r="F53" s="92" t="s">
        <v>230</v>
      </c>
      <c r="G53" s="429"/>
      <c r="H53" s="429"/>
      <c r="I53" s="95" t="s">
        <v>79</v>
      </c>
      <c r="J53" s="85"/>
      <c r="O53" s="334" t="s">
        <v>319</v>
      </c>
      <c r="P53" s="335" t="s">
        <v>320</v>
      </c>
      <c r="Q53" s="336">
        <v>0.495</v>
      </c>
    </row>
    <row r="54" spans="1:17" ht="22.5" customHeight="1" x14ac:dyDescent="0.2">
      <c r="A54" s="491"/>
      <c r="B54" s="478"/>
      <c r="C54" s="478"/>
      <c r="D54" s="479"/>
      <c r="E54" s="48"/>
      <c r="F54" s="100"/>
      <c r="G54" s="123"/>
      <c r="H54" s="124"/>
      <c r="I54" s="238"/>
      <c r="J54" s="85"/>
      <c r="O54" s="334" t="s">
        <v>321</v>
      </c>
      <c r="P54" s="335" t="s">
        <v>322</v>
      </c>
      <c r="Q54" s="336">
        <v>0.39900000000000002</v>
      </c>
    </row>
    <row r="55" spans="1:17" ht="22.5" customHeight="1" thickBot="1" x14ac:dyDescent="0.25">
      <c r="A55" s="491"/>
      <c r="B55" s="475" t="s">
        <v>237</v>
      </c>
      <c r="C55" s="475"/>
      <c r="D55" s="476"/>
      <c r="E55" s="101" t="str">
        <f>IF(SUM(E49:E54)=0,"0",SUM(E49:E54))</f>
        <v>0</v>
      </c>
      <c r="F55" s="102" t="s">
        <v>230</v>
      </c>
      <c r="G55" s="473" t="str">
        <f>IF(SUM(H49:H53),SUM(H49:H53),"")</f>
        <v/>
      </c>
      <c r="H55" s="474"/>
      <c r="I55" s="103"/>
      <c r="J55" s="85"/>
      <c r="O55" s="334" t="s">
        <v>323</v>
      </c>
      <c r="P55" s="335" t="s">
        <v>324</v>
      </c>
      <c r="Q55" s="336">
        <v>0.29899999999999999</v>
      </c>
    </row>
    <row r="56" spans="1:17" ht="23.25" customHeight="1" thickBot="1" x14ac:dyDescent="0.25">
      <c r="A56" s="495" t="s">
        <v>238</v>
      </c>
      <c r="B56" s="496"/>
      <c r="C56" s="496"/>
      <c r="D56" s="497"/>
      <c r="E56" s="104" t="str">
        <f>IF(SUM(E48,E55)=0,"0",SUM(E48,E55))</f>
        <v>0</v>
      </c>
      <c r="F56" s="105" t="s">
        <v>230</v>
      </c>
      <c r="G56" s="106"/>
      <c r="H56" s="106"/>
      <c r="I56" s="107"/>
      <c r="J56" s="85"/>
      <c r="O56" s="334" t="s">
        <v>325</v>
      </c>
      <c r="P56" s="335" t="s">
        <v>326</v>
      </c>
      <c r="Q56" s="336">
        <v>0.19900000000000001</v>
      </c>
    </row>
    <row r="57" spans="1:17" ht="23.25" customHeight="1" thickTop="1" thickBot="1" x14ac:dyDescent="0.25">
      <c r="A57" s="487" t="s">
        <v>561</v>
      </c>
      <c r="B57" s="488"/>
      <c r="C57" s="488"/>
      <c r="D57" s="489"/>
      <c r="E57" s="108" t="str">
        <f>IF((H37=" "),H37,(H37-E56))</f>
        <v xml:space="preserve"> </v>
      </c>
      <c r="F57" s="109" t="s">
        <v>239</v>
      </c>
      <c r="G57" s="81"/>
      <c r="I57" s="107"/>
      <c r="J57" s="85"/>
      <c r="O57" s="334" t="s">
        <v>327</v>
      </c>
      <c r="P57" s="335" t="s">
        <v>328</v>
      </c>
      <c r="Q57" s="336">
        <v>0</v>
      </c>
    </row>
    <row r="58" spans="1:17" ht="16.5" x14ac:dyDescent="0.2">
      <c r="A58" s="65" t="s">
        <v>240</v>
      </c>
      <c r="B58" s="65"/>
      <c r="C58" s="110"/>
      <c r="D58" s="110"/>
      <c r="E58" s="81"/>
      <c r="F58" s="111"/>
      <c r="G58" s="81"/>
      <c r="I58" s="107"/>
      <c r="J58" s="85"/>
      <c r="O58" s="334" t="s">
        <v>329</v>
      </c>
      <c r="P58" s="335" t="s">
        <v>330</v>
      </c>
      <c r="Q58" s="336">
        <v>0.45</v>
      </c>
    </row>
    <row r="59" spans="1:17" ht="18" customHeight="1" x14ac:dyDescent="0.2">
      <c r="B59" s="113" t="s">
        <v>241</v>
      </c>
      <c r="C59" s="65"/>
      <c r="D59" s="112"/>
      <c r="E59" s="112"/>
      <c r="F59" s="112"/>
      <c r="G59" s="112"/>
      <c r="J59" s="85"/>
      <c r="O59" s="334" t="s">
        <v>331</v>
      </c>
      <c r="P59" s="335" t="s">
        <v>332</v>
      </c>
      <c r="Q59" s="336">
        <v>0.315</v>
      </c>
    </row>
    <row r="60" spans="1:17" ht="14" x14ac:dyDescent="0.2">
      <c r="A60" s="84" t="s">
        <v>1190</v>
      </c>
      <c r="C60" s="84"/>
      <c r="D60" s="112"/>
      <c r="E60" s="112"/>
      <c r="F60" s="112"/>
      <c r="G60" s="112"/>
      <c r="O60" s="334" t="s">
        <v>333</v>
      </c>
      <c r="P60" s="335" t="s">
        <v>334</v>
      </c>
      <c r="Q60" s="336">
        <v>0.82200000000000006</v>
      </c>
    </row>
    <row r="61" spans="1:17" ht="16.5" x14ac:dyDescent="0.2">
      <c r="A61" s="65" t="s">
        <v>1191</v>
      </c>
      <c r="B61" s="84"/>
      <c r="C61" s="84"/>
      <c r="D61" s="112"/>
      <c r="E61" s="112"/>
      <c r="F61" s="112"/>
      <c r="G61" s="112"/>
      <c r="O61" s="334" t="s">
        <v>335</v>
      </c>
      <c r="P61" s="335" t="s">
        <v>336</v>
      </c>
      <c r="Q61" s="336">
        <v>0.81200000000000006</v>
      </c>
    </row>
    <row r="62" spans="1:17" ht="24" customHeight="1" x14ac:dyDescent="0.2">
      <c r="A62" s="65" t="s">
        <v>1192</v>
      </c>
      <c r="B62" s="84"/>
      <c r="C62" s="84"/>
      <c r="E62" s="112"/>
      <c r="F62" s="112"/>
      <c r="G62" s="112"/>
      <c r="H62" s="112"/>
      <c r="I62" s="112"/>
      <c r="O62" s="334" t="s">
        <v>337</v>
      </c>
      <c r="P62" s="335" t="s">
        <v>338</v>
      </c>
      <c r="Q62" s="336">
        <v>0</v>
      </c>
    </row>
    <row r="63" spans="1:17" ht="14" x14ac:dyDescent="0.2">
      <c r="A63" s="84" t="s">
        <v>242</v>
      </c>
      <c r="B63" s="84"/>
      <c r="C63" s="84"/>
      <c r="E63" s="112"/>
      <c r="F63" s="112"/>
      <c r="G63" s="112"/>
      <c r="H63" s="112"/>
      <c r="I63" s="112"/>
      <c r="O63" s="334" t="s">
        <v>339</v>
      </c>
      <c r="P63" s="335" t="s">
        <v>340</v>
      </c>
      <c r="Q63" s="336">
        <v>0.442</v>
      </c>
    </row>
    <row r="64" spans="1:17" ht="14" x14ac:dyDescent="0.2">
      <c r="B64" s="84"/>
      <c r="C64" s="84"/>
      <c r="E64" s="112"/>
      <c r="F64" s="112"/>
      <c r="G64" s="112"/>
      <c r="H64" s="112"/>
      <c r="I64" s="112"/>
      <c r="O64" s="334" t="s">
        <v>341</v>
      </c>
      <c r="P64" s="335" t="s">
        <v>342</v>
      </c>
      <c r="Q64" s="336">
        <v>0.51600000000000001</v>
      </c>
    </row>
    <row r="65" spans="1:17" x14ac:dyDescent="0.2">
      <c r="C65" s="113"/>
      <c r="D65" s="113"/>
      <c r="E65" s="112"/>
      <c r="F65" s="112"/>
      <c r="G65" s="112"/>
      <c r="H65" s="112"/>
      <c r="I65" s="112"/>
      <c r="O65" s="334" t="s">
        <v>343</v>
      </c>
      <c r="P65" s="335" t="s">
        <v>344</v>
      </c>
      <c r="Q65" s="336">
        <v>0.51400000000000001</v>
      </c>
    </row>
    <row r="66" spans="1:17" ht="14" x14ac:dyDescent="0.2">
      <c r="B66" s="65"/>
      <c r="C66" s="65"/>
      <c r="D66" s="112"/>
      <c r="E66" s="112"/>
      <c r="F66" s="112"/>
      <c r="G66" s="112"/>
      <c r="O66" s="334" t="s">
        <v>345</v>
      </c>
      <c r="P66" s="335" t="s">
        <v>346</v>
      </c>
      <c r="Q66" s="336">
        <v>0</v>
      </c>
    </row>
    <row r="67" spans="1:17" ht="7.5" customHeight="1" x14ac:dyDescent="0.2">
      <c r="B67" s="112"/>
      <c r="C67" s="112"/>
      <c r="D67" s="112"/>
      <c r="E67" s="112"/>
      <c r="F67" s="112"/>
      <c r="G67" s="112"/>
      <c r="O67" s="334" t="s">
        <v>347</v>
      </c>
      <c r="P67" s="335" t="s">
        <v>348</v>
      </c>
      <c r="Q67" s="336">
        <v>0</v>
      </c>
    </row>
    <row r="68" spans="1:17" x14ac:dyDescent="0.2">
      <c r="B68" s="112"/>
      <c r="C68" s="112"/>
      <c r="D68" s="112"/>
      <c r="E68" s="112"/>
      <c r="F68" s="112"/>
      <c r="G68" s="112"/>
      <c r="O68" s="334" t="s">
        <v>349</v>
      </c>
      <c r="P68" s="335" t="s">
        <v>350</v>
      </c>
      <c r="Q68" s="336">
        <v>0</v>
      </c>
    </row>
    <row r="69" spans="1:17" ht="14" x14ac:dyDescent="0.2">
      <c r="A69" s="112"/>
      <c r="B69" s="84"/>
      <c r="C69" s="84"/>
      <c r="D69" s="112"/>
      <c r="E69" s="112"/>
      <c r="F69" s="112"/>
      <c r="G69" s="112"/>
      <c r="O69" s="334" t="s">
        <v>351</v>
      </c>
      <c r="P69" s="335" t="s">
        <v>352</v>
      </c>
      <c r="Q69" s="336">
        <v>0.318</v>
      </c>
    </row>
    <row r="70" spans="1:17" x14ac:dyDescent="0.2">
      <c r="B70" s="112"/>
      <c r="C70" s="112"/>
      <c r="D70" s="112"/>
      <c r="E70" s="112"/>
      <c r="F70" s="112"/>
      <c r="G70" s="112"/>
      <c r="O70" s="334" t="s">
        <v>353</v>
      </c>
      <c r="P70" s="335" t="s">
        <v>354</v>
      </c>
      <c r="Q70" s="336">
        <v>0.318</v>
      </c>
    </row>
    <row r="71" spans="1:17" x14ac:dyDescent="0.2">
      <c r="O71" s="334" t="s">
        <v>355</v>
      </c>
      <c r="P71" s="335" t="s">
        <v>356</v>
      </c>
      <c r="Q71" s="336">
        <v>0.38900000000000001</v>
      </c>
    </row>
    <row r="72" spans="1:17" x14ac:dyDescent="0.2">
      <c r="O72" s="334" t="s">
        <v>357</v>
      </c>
      <c r="P72" s="335" t="s">
        <v>358</v>
      </c>
      <c r="Q72" s="336">
        <v>0</v>
      </c>
    </row>
    <row r="73" spans="1:17" x14ac:dyDescent="0.2">
      <c r="O73" s="334" t="s">
        <v>359</v>
      </c>
      <c r="P73" s="335" t="s">
        <v>360</v>
      </c>
      <c r="Q73" s="336">
        <v>0.499</v>
      </c>
    </row>
    <row r="74" spans="1:17" x14ac:dyDescent="0.2">
      <c r="O74" s="334" t="s">
        <v>361</v>
      </c>
      <c r="P74" s="335" t="s">
        <v>362</v>
      </c>
      <c r="Q74" s="336">
        <v>0</v>
      </c>
    </row>
    <row r="75" spans="1:17" x14ac:dyDescent="0.2">
      <c r="O75" s="334" t="s">
        <v>363</v>
      </c>
      <c r="P75" s="335" t="s">
        <v>364</v>
      </c>
      <c r="Q75" s="336">
        <v>0.47600000000000003</v>
      </c>
    </row>
    <row r="76" spans="1:17" x14ac:dyDescent="0.2">
      <c r="O76" s="334" t="s">
        <v>365</v>
      </c>
      <c r="P76" s="335" t="s">
        <v>366</v>
      </c>
      <c r="Q76" s="336">
        <v>0.47600000000000003</v>
      </c>
    </row>
    <row r="77" spans="1:17" x14ac:dyDescent="0.2">
      <c r="O77" s="334" t="s">
        <v>367</v>
      </c>
      <c r="P77" s="335" t="s">
        <v>368</v>
      </c>
      <c r="Q77" s="336">
        <v>0.51800000000000002</v>
      </c>
    </row>
    <row r="78" spans="1:17" x14ac:dyDescent="0.2">
      <c r="O78" s="334" t="s">
        <v>369</v>
      </c>
      <c r="P78" s="335" t="s">
        <v>370</v>
      </c>
      <c r="Q78" s="336">
        <v>0.47</v>
      </c>
    </row>
    <row r="79" spans="1:17" x14ac:dyDescent="0.2">
      <c r="O79" s="334" t="s">
        <v>371</v>
      </c>
      <c r="P79" s="335" t="s">
        <v>372</v>
      </c>
      <c r="Q79" s="336">
        <v>0</v>
      </c>
    </row>
    <row r="80" spans="1:17" ht="2.25" customHeight="1" x14ac:dyDescent="0.2">
      <c r="O80" s="334" t="s">
        <v>373</v>
      </c>
      <c r="P80" s="335" t="s">
        <v>374</v>
      </c>
      <c r="Q80" s="336">
        <v>0</v>
      </c>
    </row>
    <row r="81" spans="15:17" x14ac:dyDescent="0.2">
      <c r="O81" s="334" t="s">
        <v>375</v>
      </c>
      <c r="P81" s="335" t="s">
        <v>376</v>
      </c>
      <c r="Q81" s="336">
        <v>6.2E-2</v>
      </c>
    </row>
    <row r="82" spans="15:17" x14ac:dyDescent="0.2">
      <c r="O82" s="334" t="s">
        <v>377</v>
      </c>
      <c r="P82" s="335" t="s">
        <v>378</v>
      </c>
      <c r="Q82" s="336">
        <v>4.3999999999999997E-2</v>
      </c>
    </row>
    <row r="83" spans="15:17" x14ac:dyDescent="0.2">
      <c r="O83" s="334" t="s">
        <v>379</v>
      </c>
      <c r="P83" s="335" t="s">
        <v>380</v>
      </c>
      <c r="Q83" s="336">
        <v>0.43600000000000005</v>
      </c>
    </row>
    <row r="84" spans="15:17" x14ac:dyDescent="0.2">
      <c r="O84" s="334" t="s">
        <v>381</v>
      </c>
      <c r="P84" s="335" t="s">
        <v>382</v>
      </c>
      <c r="Q84" s="336">
        <v>0.41899999999999998</v>
      </c>
    </row>
    <row r="85" spans="15:17" x14ac:dyDescent="0.2">
      <c r="O85" s="334" t="s">
        <v>383</v>
      </c>
      <c r="P85" s="335" t="s">
        <v>384</v>
      </c>
      <c r="Q85" s="336">
        <v>0</v>
      </c>
    </row>
    <row r="86" spans="15:17" x14ac:dyDescent="0.2">
      <c r="O86" s="334" t="s">
        <v>385</v>
      </c>
      <c r="P86" s="335" t="s">
        <v>386</v>
      </c>
      <c r="Q86" s="336">
        <v>0.42599999999999999</v>
      </c>
    </row>
    <row r="87" spans="15:17" x14ac:dyDescent="0.2">
      <c r="O87" s="334" t="s">
        <v>387</v>
      </c>
      <c r="P87" s="335" t="s">
        <v>388</v>
      </c>
      <c r="Q87" s="336">
        <v>0.42399999999999999</v>
      </c>
    </row>
    <row r="88" spans="15:17" x14ac:dyDescent="0.2">
      <c r="O88" s="334" t="s">
        <v>389</v>
      </c>
      <c r="P88" s="335" t="s">
        <v>390</v>
      </c>
      <c r="Q88" s="336">
        <v>0</v>
      </c>
    </row>
    <row r="89" spans="15:17" x14ac:dyDescent="0.2">
      <c r="O89" s="334" t="s">
        <v>391</v>
      </c>
      <c r="P89" s="335" t="s">
        <v>392</v>
      </c>
      <c r="Q89" s="336">
        <v>0.32899999999999996</v>
      </c>
    </row>
    <row r="90" spans="15:17" x14ac:dyDescent="0.2">
      <c r="O90" s="334" t="s">
        <v>393</v>
      </c>
      <c r="P90" s="335" t="s">
        <v>394</v>
      </c>
      <c r="Q90" s="336">
        <v>0</v>
      </c>
    </row>
    <row r="91" spans="15:17" x14ac:dyDescent="0.2">
      <c r="O91" s="334" t="s">
        <v>395</v>
      </c>
      <c r="P91" s="335" t="s">
        <v>396</v>
      </c>
      <c r="Q91" s="336">
        <v>0.503</v>
      </c>
    </row>
    <row r="92" spans="15:17" x14ac:dyDescent="0.2">
      <c r="O92" s="334" t="s">
        <v>397</v>
      </c>
      <c r="P92" s="335" t="s">
        <v>398</v>
      </c>
      <c r="Q92" s="336">
        <v>0.53300000000000003</v>
      </c>
    </row>
    <row r="93" spans="15:17" x14ac:dyDescent="0.2">
      <c r="O93" s="334" t="s">
        <v>399</v>
      </c>
      <c r="P93" s="335" t="s">
        <v>400</v>
      </c>
      <c r="Q93" s="336">
        <v>0.53200000000000003</v>
      </c>
    </row>
    <row r="94" spans="15:17" x14ac:dyDescent="0.2">
      <c r="O94" s="334" t="s">
        <v>401</v>
      </c>
      <c r="P94" s="335" t="s">
        <v>402</v>
      </c>
      <c r="Q94" s="336">
        <v>0</v>
      </c>
    </row>
    <row r="95" spans="15:17" x14ac:dyDescent="0.2">
      <c r="O95" s="334" t="s">
        <v>403</v>
      </c>
      <c r="P95" s="335" t="s">
        <v>404</v>
      </c>
      <c r="Q95" s="336">
        <v>0</v>
      </c>
    </row>
    <row r="96" spans="15:17" x14ac:dyDescent="0.2">
      <c r="O96" s="334" t="s">
        <v>405</v>
      </c>
      <c r="P96" s="335" t="s">
        <v>406</v>
      </c>
      <c r="Q96" s="336">
        <v>0</v>
      </c>
    </row>
    <row r="97" spans="4:17" x14ac:dyDescent="0.2">
      <c r="O97" s="334" t="s">
        <v>407</v>
      </c>
      <c r="P97" s="335" t="s">
        <v>408</v>
      </c>
      <c r="Q97" s="336">
        <v>0</v>
      </c>
    </row>
    <row r="98" spans="4:17" x14ac:dyDescent="0.2">
      <c r="O98" s="334" t="s">
        <v>409</v>
      </c>
      <c r="P98" s="335" t="s">
        <v>410</v>
      </c>
      <c r="Q98" s="336">
        <v>0</v>
      </c>
    </row>
    <row r="99" spans="4:17" x14ac:dyDescent="0.2">
      <c r="O99" s="334" t="s">
        <v>411</v>
      </c>
      <c r="P99" s="335" t="s">
        <v>412</v>
      </c>
      <c r="Q99" s="336">
        <v>0</v>
      </c>
    </row>
    <row r="100" spans="4:17" x14ac:dyDescent="0.2">
      <c r="O100" s="334" t="s">
        <v>413</v>
      </c>
      <c r="P100" s="335" t="s">
        <v>414</v>
      </c>
      <c r="Q100" s="336">
        <v>0.442</v>
      </c>
    </row>
    <row r="101" spans="4:17" x14ac:dyDescent="0.2">
      <c r="D101" s="71" t="s">
        <v>65</v>
      </c>
      <c r="E101" s="71" t="s">
        <v>66</v>
      </c>
      <c r="F101" s="71" t="s">
        <v>67</v>
      </c>
      <c r="G101" s="71" t="s">
        <v>261</v>
      </c>
      <c r="H101" s="71" t="s">
        <v>68</v>
      </c>
      <c r="I101" s="71" t="s">
        <v>35</v>
      </c>
      <c r="O101" s="334" t="s">
        <v>415</v>
      </c>
      <c r="P101" s="335" t="s">
        <v>416</v>
      </c>
      <c r="Q101" s="336">
        <v>0.441</v>
      </c>
    </row>
    <row r="102" spans="4:17" ht="14" x14ac:dyDescent="0.2">
      <c r="D102" s="72" t="s">
        <v>41</v>
      </c>
      <c r="E102" s="22" t="s">
        <v>1130</v>
      </c>
      <c r="F102" s="114">
        <v>38.299999999999997</v>
      </c>
      <c r="G102" s="276">
        <v>6.9666666666666668E-2</v>
      </c>
      <c r="H102" s="115">
        <f t="shared" ref="H102:H130" si="2">F102*G102</f>
        <v>2.6682333333333332</v>
      </c>
      <c r="I102" s="277">
        <v>0.98814000000000002</v>
      </c>
      <c r="O102" s="334" t="s">
        <v>417</v>
      </c>
      <c r="P102" s="335" t="s">
        <v>418</v>
      </c>
      <c r="Q102" s="336">
        <v>0</v>
      </c>
    </row>
    <row r="103" spans="4:17" ht="14" x14ac:dyDescent="0.2">
      <c r="D103" s="72" t="s">
        <v>1111</v>
      </c>
      <c r="E103" s="22" t="s">
        <v>1130</v>
      </c>
      <c r="F103" s="114">
        <v>34.799999999999997</v>
      </c>
      <c r="G103" s="276">
        <v>6.7100000000000007E-2</v>
      </c>
      <c r="H103" s="115">
        <f t="shared" si="2"/>
        <v>2.33508</v>
      </c>
      <c r="I103" s="277">
        <v>0.89783999999999997</v>
      </c>
      <c r="O103" s="334" t="s">
        <v>419</v>
      </c>
      <c r="P103" s="335" t="s">
        <v>420</v>
      </c>
      <c r="Q103" s="336">
        <v>0.1</v>
      </c>
    </row>
    <row r="104" spans="4:17" ht="14" x14ac:dyDescent="0.2">
      <c r="D104" s="72" t="s">
        <v>1132</v>
      </c>
      <c r="E104" s="22" t="s">
        <v>1130</v>
      </c>
      <c r="F104" s="114">
        <v>33.4</v>
      </c>
      <c r="G104" s="276">
        <v>6.8566666666666679E-2</v>
      </c>
      <c r="H104" s="115">
        <f t="shared" si="2"/>
        <v>2.2901266666666671</v>
      </c>
      <c r="I104" s="277">
        <v>0.86172000000000004</v>
      </c>
      <c r="O104" s="334" t="s">
        <v>421</v>
      </c>
      <c r="P104" s="335" t="s">
        <v>422</v>
      </c>
      <c r="Q104" s="336">
        <v>0.64300000000000002</v>
      </c>
    </row>
    <row r="105" spans="4:17" ht="14" x14ac:dyDescent="0.2">
      <c r="D105" s="74" t="s">
        <v>44</v>
      </c>
      <c r="E105" s="23" t="s">
        <v>1130</v>
      </c>
      <c r="F105" s="116">
        <v>33.299999999999997</v>
      </c>
      <c r="G105" s="276">
        <v>6.8199999999999997E-2</v>
      </c>
      <c r="H105" s="115">
        <f t="shared" si="2"/>
        <v>2.2710599999999999</v>
      </c>
      <c r="I105" s="277">
        <v>0.85914000000000001</v>
      </c>
      <c r="O105" s="334" t="s">
        <v>423</v>
      </c>
      <c r="P105" s="335" t="s">
        <v>424</v>
      </c>
      <c r="Q105" s="336">
        <v>0</v>
      </c>
    </row>
    <row r="106" spans="4:17" ht="14" x14ac:dyDescent="0.2">
      <c r="D106" s="74" t="s">
        <v>1112</v>
      </c>
      <c r="E106" s="23" t="s">
        <v>1130</v>
      </c>
      <c r="F106" s="116">
        <v>36.299999999999997</v>
      </c>
      <c r="G106" s="276">
        <v>6.8199999999999997E-2</v>
      </c>
      <c r="H106" s="115">
        <f t="shared" si="2"/>
        <v>2.4756599999999995</v>
      </c>
      <c r="I106" s="277">
        <v>0.93654000000000004</v>
      </c>
      <c r="O106" s="334" t="s">
        <v>425</v>
      </c>
      <c r="P106" s="335" t="s">
        <v>426</v>
      </c>
      <c r="Q106" s="336">
        <v>0.68499999999999994</v>
      </c>
    </row>
    <row r="107" spans="4:17" ht="14" x14ac:dyDescent="0.2">
      <c r="D107" s="74" t="s">
        <v>45</v>
      </c>
      <c r="E107" s="23" t="s">
        <v>1130</v>
      </c>
      <c r="F107" s="116">
        <v>36.5</v>
      </c>
      <c r="G107" s="276">
        <v>6.8566666666666679E-2</v>
      </c>
      <c r="H107" s="115">
        <f t="shared" si="2"/>
        <v>2.5026833333333336</v>
      </c>
      <c r="I107" s="277">
        <v>0.94169999999999998</v>
      </c>
      <c r="O107" s="334" t="s">
        <v>427</v>
      </c>
      <c r="P107" s="335" t="s">
        <v>428</v>
      </c>
      <c r="Q107" s="336">
        <v>0.67900000000000005</v>
      </c>
    </row>
    <row r="108" spans="4:17" ht="14" x14ac:dyDescent="0.2">
      <c r="D108" s="74" t="s">
        <v>46</v>
      </c>
      <c r="E108" s="23" t="s">
        <v>1130</v>
      </c>
      <c r="F108" s="116">
        <v>38</v>
      </c>
      <c r="G108" s="276">
        <v>6.8933333333333333E-2</v>
      </c>
      <c r="H108" s="115">
        <f t="shared" si="2"/>
        <v>2.6194666666666668</v>
      </c>
      <c r="I108" s="277">
        <v>0.98040000000000005</v>
      </c>
      <c r="O108" s="334" t="s">
        <v>429</v>
      </c>
      <c r="P108" s="335" t="s">
        <v>430</v>
      </c>
      <c r="Q108" s="336">
        <v>0.29699999999999999</v>
      </c>
    </row>
    <row r="109" spans="4:17" ht="14" x14ac:dyDescent="0.2">
      <c r="D109" s="74" t="s">
        <v>47</v>
      </c>
      <c r="E109" s="23" t="s">
        <v>1130</v>
      </c>
      <c r="F109" s="116">
        <v>38.9</v>
      </c>
      <c r="G109" s="276">
        <v>7.0766666666666672E-2</v>
      </c>
      <c r="H109" s="115">
        <f t="shared" si="2"/>
        <v>2.7528233333333336</v>
      </c>
      <c r="I109" s="277">
        <v>1.00362</v>
      </c>
      <c r="O109" s="334" t="s">
        <v>431</v>
      </c>
      <c r="P109" s="335" t="s">
        <v>432</v>
      </c>
      <c r="Q109" s="336">
        <v>0.378</v>
      </c>
    </row>
    <row r="110" spans="4:17" ht="14" x14ac:dyDescent="0.2">
      <c r="D110" s="74" t="s">
        <v>48</v>
      </c>
      <c r="E110" s="23" t="s">
        <v>1130</v>
      </c>
      <c r="F110" s="116">
        <v>41.8</v>
      </c>
      <c r="G110" s="276">
        <v>7.4066666666666656E-2</v>
      </c>
      <c r="H110" s="115">
        <f t="shared" si="2"/>
        <v>3.0959866666666658</v>
      </c>
      <c r="I110" s="277">
        <v>1.0784400000000001</v>
      </c>
      <c r="O110" s="334" t="s">
        <v>433</v>
      </c>
      <c r="P110" s="335" t="s">
        <v>434</v>
      </c>
      <c r="Q110" s="336">
        <v>0</v>
      </c>
    </row>
    <row r="111" spans="4:17" ht="14" x14ac:dyDescent="0.2">
      <c r="D111" s="74" t="s">
        <v>1113</v>
      </c>
      <c r="E111" s="23" t="s">
        <v>1130</v>
      </c>
      <c r="F111" s="116">
        <v>40.200000000000003</v>
      </c>
      <c r="G111" s="276">
        <v>7.2966666666666666E-2</v>
      </c>
      <c r="H111" s="115">
        <f t="shared" si="2"/>
        <v>2.9332600000000002</v>
      </c>
      <c r="I111" s="277">
        <v>1.0371600000000001</v>
      </c>
      <c r="O111" s="334" t="s">
        <v>435</v>
      </c>
      <c r="P111" s="335" t="s">
        <v>436</v>
      </c>
      <c r="Q111" s="336">
        <v>0.28999999999999998</v>
      </c>
    </row>
    <row r="112" spans="4:17" ht="14" x14ac:dyDescent="0.2">
      <c r="D112" s="74" t="s">
        <v>49</v>
      </c>
      <c r="E112" s="23" t="s">
        <v>1135</v>
      </c>
      <c r="F112" s="116">
        <v>40</v>
      </c>
      <c r="G112" s="276">
        <v>7.4800000000000005E-2</v>
      </c>
      <c r="H112" s="115">
        <f t="shared" si="2"/>
        <v>2.992</v>
      </c>
      <c r="I112" s="277">
        <v>1.032</v>
      </c>
      <c r="O112" s="334" t="s">
        <v>437</v>
      </c>
      <c r="P112" s="335" t="s">
        <v>438</v>
      </c>
      <c r="Q112" s="336">
        <v>0.378</v>
      </c>
    </row>
    <row r="113" spans="4:17" ht="14" x14ac:dyDescent="0.2">
      <c r="D113" s="74" t="s">
        <v>1136</v>
      </c>
      <c r="E113" s="23" t="s">
        <v>1135</v>
      </c>
      <c r="F113" s="116">
        <v>34.1</v>
      </c>
      <c r="G113" s="276">
        <v>8.9833333333333334E-2</v>
      </c>
      <c r="H113" s="115">
        <f t="shared" si="2"/>
        <v>3.0633166666666667</v>
      </c>
      <c r="I113" s="277">
        <v>0.87978000000000001</v>
      </c>
      <c r="O113" s="334" t="s">
        <v>439</v>
      </c>
      <c r="P113" s="335" t="s">
        <v>440</v>
      </c>
      <c r="Q113" s="336">
        <v>0.41</v>
      </c>
    </row>
    <row r="114" spans="4:17" ht="14" x14ac:dyDescent="0.2">
      <c r="D114" s="74" t="s">
        <v>1137</v>
      </c>
      <c r="E114" s="23" t="s">
        <v>1135</v>
      </c>
      <c r="F114" s="116">
        <v>50.1</v>
      </c>
      <c r="G114" s="276">
        <v>5.9766666666666662E-2</v>
      </c>
      <c r="H114" s="115">
        <f t="shared" si="2"/>
        <v>2.99431</v>
      </c>
      <c r="I114" s="277">
        <v>1.2925800000000001</v>
      </c>
      <c r="O114" s="334" t="s">
        <v>441</v>
      </c>
      <c r="P114" s="335" t="s">
        <v>442</v>
      </c>
      <c r="Q114" s="336">
        <v>0.39</v>
      </c>
    </row>
    <row r="115" spans="4:17" ht="14" x14ac:dyDescent="0.2">
      <c r="D115" s="74" t="s">
        <v>1138</v>
      </c>
      <c r="E115" s="23" t="s">
        <v>1139</v>
      </c>
      <c r="F115" s="116">
        <v>46.1</v>
      </c>
      <c r="G115" s="276">
        <v>5.2799999999999993E-2</v>
      </c>
      <c r="H115" s="115">
        <f t="shared" si="2"/>
        <v>2.4340799999999998</v>
      </c>
      <c r="I115" s="277">
        <v>1.1893800000000001</v>
      </c>
      <c r="O115" s="334" t="s">
        <v>443</v>
      </c>
      <c r="P115" s="335" t="s">
        <v>444</v>
      </c>
      <c r="Q115" s="336">
        <v>0.48399999999999999</v>
      </c>
    </row>
    <row r="116" spans="4:17" ht="14" x14ac:dyDescent="0.2">
      <c r="D116" s="74" t="s">
        <v>1140</v>
      </c>
      <c r="E116" s="23" t="s">
        <v>1135</v>
      </c>
      <c r="F116" s="116">
        <v>54.7</v>
      </c>
      <c r="G116" s="276">
        <v>5.096666666666666E-2</v>
      </c>
      <c r="H116" s="115">
        <f t="shared" si="2"/>
        <v>2.7878766666666666</v>
      </c>
      <c r="I116" s="277">
        <v>1.41126</v>
      </c>
      <c r="O116" s="334" t="s">
        <v>445</v>
      </c>
      <c r="P116" s="335" t="s">
        <v>446</v>
      </c>
      <c r="Q116" s="336">
        <v>0.48399999999999999</v>
      </c>
    </row>
    <row r="117" spans="4:17" ht="14" x14ac:dyDescent="0.2">
      <c r="D117" s="117" t="s">
        <v>51</v>
      </c>
      <c r="E117" s="22" t="s">
        <v>1139</v>
      </c>
      <c r="F117" s="114">
        <v>38.4</v>
      </c>
      <c r="G117" s="276">
        <v>5.096666666666666E-2</v>
      </c>
      <c r="H117" s="115">
        <f t="shared" si="2"/>
        <v>1.9571199999999997</v>
      </c>
      <c r="I117" s="277">
        <v>0.99072000000000005</v>
      </c>
      <c r="O117" s="334" t="s">
        <v>447</v>
      </c>
      <c r="P117" s="335" t="s">
        <v>448</v>
      </c>
      <c r="Q117" s="336">
        <v>0</v>
      </c>
    </row>
    <row r="118" spans="4:17" ht="14" x14ac:dyDescent="0.2">
      <c r="D118" s="118" t="s">
        <v>1116</v>
      </c>
      <c r="E118" s="22" t="s">
        <v>1135</v>
      </c>
      <c r="F118" s="116">
        <v>28.7</v>
      </c>
      <c r="G118" s="276">
        <v>9.0200000000000002E-2</v>
      </c>
      <c r="H118" s="115">
        <f t="shared" si="2"/>
        <v>2.58874</v>
      </c>
      <c r="I118" s="277">
        <v>0.74046000000000001</v>
      </c>
      <c r="O118" s="334" t="s">
        <v>449</v>
      </c>
      <c r="P118" s="335" t="s">
        <v>450</v>
      </c>
      <c r="Q118" s="336">
        <v>0.19799999999999998</v>
      </c>
    </row>
    <row r="119" spans="4:17" ht="14" x14ac:dyDescent="0.2">
      <c r="D119" s="118" t="s">
        <v>1117</v>
      </c>
      <c r="E119" s="22" t="s">
        <v>1135</v>
      </c>
      <c r="F119" s="116">
        <v>28.3</v>
      </c>
      <c r="G119" s="278">
        <v>9.2033333333333342E-2</v>
      </c>
      <c r="H119" s="115">
        <f t="shared" si="2"/>
        <v>2.6045433333333334</v>
      </c>
      <c r="I119" s="277">
        <v>0.73014000000000001</v>
      </c>
      <c r="O119" s="334" t="s">
        <v>451</v>
      </c>
      <c r="P119" s="335" t="s">
        <v>452</v>
      </c>
      <c r="Q119" s="336">
        <v>0</v>
      </c>
    </row>
    <row r="120" spans="4:17" ht="14" x14ac:dyDescent="0.2">
      <c r="D120" s="118" t="s">
        <v>1118</v>
      </c>
      <c r="E120" s="22" t="s">
        <v>1135</v>
      </c>
      <c r="F120" s="116">
        <v>28.9</v>
      </c>
      <c r="G120" s="276">
        <v>8.9833333333333334E-2</v>
      </c>
      <c r="H120" s="115">
        <f t="shared" si="2"/>
        <v>2.5961833333333333</v>
      </c>
      <c r="I120" s="277">
        <v>0.74561999999999995</v>
      </c>
      <c r="O120" s="334" t="s">
        <v>453</v>
      </c>
      <c r="P120" s="335" t="s">
        <v>454</v>
      </c>
      <c r="Q120" s="336">
        <v>0</v>
      </c>
    </row>
    <row r="121" spans="4:17" ht="14" x14ac:dyDescent="0.2">
      <c r="D121" s="118" t="s">
        <v>1119</v>
      </c>
      <c r="E121" s="22" t="s">
        <v>1135</v>
      </c>
      <c r="F121" s="116">
        <v>24.2</v>
      </c>
      <c r="G121" s="276">
        <v>8.8733333333333331E-2</v>
      </c>
      <c r="H121" s="115">
        <f t="shared" si="2"/>
        <v>2.1473466666666665</v>
      </c>
      <c r="I121" s="277">
        <v>0.62436000000000003</v>
      </c>
      <c r="O121" s="334" t="s">
        <v>455</v>
      </c>
      <c r="P121" s="335" t="s">
        <v>456</v>
      </c>
      <c r="Q121" s="336">
        <v>0.309</v>
      </c>
    </row>
    <row r="122" spans="4:17" ht="14" x14ac:dyDescent="0.2">
      <c r="D122" s="118" t="s">
        <v>1120</v>
      </c>
      <c r="E122" s="23" t="s">
        <v>1135</v>
      </c>
      <c r="F122" s="116">
        <v>26.1</v>
      </c>
      <c r="G122" s="276">
        <v>8.9099999999999999E-2</v>
      </c>
      <c r="H122" s="115">
        <f t="shared" si="2"/>
        <v>2.32551</v>
      </c>
      <c r="I122" s="277">
        <v>0.67337999999999998</v>
      </c>
      <c r="O122" s="334" t="s">
        <v>457</v>
      </c>
      <c r="P122" s="335" t="s">
        <v>458</v>
      </c>
      <c r="Q122" s="336">
        <v>0</v>
      </c>
    </row>
    <row r="123" spans="4:17" ht="14" x14ac:dyDescent="0.2">
      <c r="D123" s="118" t="s">
        <v>1121</v>
      </c>
      <c r="E123" s="23" t="s">
        <v>1135</v>
      </c>
      <c r="F123" s="116">
        <v>27.8</v>
      </c>
      <c r="G123" s="276">
        <v>9.4966666666666658E-2</v>
      </c>
      <c r="H123" s="115">
        <f t="shared" si="2"/>
        <v>2.640073333333333</v>
      </c>
      <c r="I123" s="277">
        <v>0.71723999999999999</v>
      </c>
      <c r="O123" s="334" t="s">
        <v>459</v>
      </c>
      <c r="P123" s="335" t="s">
        <v>460</v>
      </c>
      <c r="Q123" s="336">
        <v>0.221</v>
      </c>
    </row>
    <row r="124" spans="4:17" ht="14" x14ac:dyDescent="0.2">
      <c r="D124" s="118" t="s">
        <v>52</v>
      </c>
      <c r="E124" s="23" t="s">
        <v>1135</v>
      </c>
      <c r="F124" s="116">
        <v>29</v>
      </c>
      <c r="G124" s="276">
        <v>0.10963333333333332</v>
      </c>
      <c r="H124" s="115">
        <f t="shared" si="2"/>
        <v>3.1793666666666662</v>
      </c>
      <c r="I124" s="277">
        <v>0.74819999999999998</v>
      </c>
      <c r="O124" s="334" t="s">
        <v>461</v>
      </c>
      <c r="P124" s="335" t="s">
        <v>462</v>
      </c>
      <c r="Q124" s="336">
        <v>0.49099999999999999</v>
      </c>
    </row>
    <row r="125" spans="4:17" ht="14" x14ac:dyDescent="0.2">
      <c r="D125" s="119" t="s">
        <v>53</v>
      </c>
      <c r="E125" s="23" t="s">
        <v>1135</v>
      </c>
      <c r="F125" s="116">
        <v>37.299999999999997</v>
      </c>
      <c r="G125" s="279">
        <v>7.6633333333333331E-2</v>
      </c>
      <c r="H125" s="115">
        <f t="shared" si="2"/>
        <v>2.8584233333333331</v>
      </c>
      <c r="I125" s="280">
        <v>0.96233999999999997</v>
      </c>
      <c r="O125" s="334" t="s">
        <v>463</v>
      </c>
      <c r="P125" s="335" t="s">
        <v>464</v>
      </c>
      <c r="Q125" s="336">
        <v>0.49099999999999999</v>
      </c>
    </row>
    <row r="126" spans="4:17" ht="14" x14ac:dyDescent="0.2">
      <c r="D126" s="120" t="s">
        <v>54</v>
      </c>
      <c r="E126" s="23" t="s">
        <v>1139</v>
      </c>
      <c r="F126" s="116">
        <v>18.399999999999999</v>
      </c>
      <c r="G126" s="279">
        <v>3.9966666666666671E-2</v>
      </c>
      <c r="H126" s="115">
        <f t="shared" si="2"/>
        <v>0.73538666666666674</v>
      </c>
      <c r="I126" s="280">
        <v>0.47471999999999998</v>
      </c>
      <c r="O126" s="334" t="s">
        <v>465</v>
      </c>
      <c r="P126" s="335" t="s">
        <v>466</v>
      </c>
      <c r="Q126" s="336">
        <v>0.50700000000000001</v>
      </c>
    </row>
    <row r="127" spans="4:17" ht="14" x14ac:dyDescent="0.2">
      <c r="D127" s="118" t="s">
        <v>55</v>
      </c>
      <c r="E127" s="23" t="s">
        <v>1139</v>
      </c>
      <c r="F127" s="116">
        <v>3.23</v>
      </c>
      <c r="G127" s="279">
        <v>9.6799999999999997E-2</v>
      </c>
      <c r="H127" s="115">
        <f t="shared" si="2"/>
        <v>0.312664</v>
      </c>
      <c r="I127" s="280">
        <v>8.3330000000000001E-2</v>
      </c>
      <c r="O127" s="334" t="s">
        <v>467</v>
      </c>
      <c r="P127" s="335" t="s">
        <v>468</v>
      </c>
      <c r="Q127" s="336">
        <v>0</v>
      </c>
    </row>
    <row r="128" spans="4:17" ht="14" x14ac:dyDescent="0.2">
      <c r="D128" s="121" t="s">
        <v>1122</v>
      </c>
      <c r="E128" s="23" t="s">
        <v>1139</v>
      </c>
      <c r="F128" s="116">
        <v>3.45</v>
      </c>
      <c r="G128" s="279">
        <v>9.6799999999999997E-2</v>
      </c>
      <c r="H128" s="115">
        <f t="shared" si="2"/>
        <v>0.33396000000000003</v>
      </c>
      <c r="I128" s="280">
        <v>8.9010000000000006E-2</v>
      </c>
      <c r="O128" s="334" t="s">
        <v>469</v>
      </c>
      <c r="P128" s="335" t="s">
        <v>470</v>
      </c>
      <c r="Q128" s="336">
        <v>0.50700000000000001</v>
      </c>
    </row>
    <row r="129" spans="4:17" ht="14" x14ac:dyDescent="0.2">
      <c r="D129" s="266" t="s">
        <v>56</v>
      </c>
      <c r="E129" s="266" t="s">
        <v>1139</v>
      </c>
      <c r="F129" s="266">
        <v>7.53</v>
      </c>
      <c r="G129" s="266">
        <v>0.154</v>
      </c>
      <c r="H129" s="115">
        <f t="shared" si="2"/>
        <v>1.1596200000000001</v>
      </c>
      <c r="I129" s="266">
        <v>0.19427</v>
      </c>
      <c r="O129" s="334" t="s">
        <v>471</v>
      </c>
      <c r="P129" s="335" t="s">
        <v>472</v>
      </c>
      <c r="Q129" s="336">
        <v>0</v>
      </c>
    </row>
    <row r="130" spans="4:17" ht="14" x14ac:dyDescent="0.2">
      <c r="D130" s="266" t="s">
        <v>57</v>
      </c>
      <c r="E130" s="266" t="s">
        <v>1139</v>
      </c>
      <c r="F130" s="266">
        <v>40</v>
      </c>
      <c r="G130" s="266">
        <v>5.1333333333333335E-2</v>
      </c>
      <c r="H130" s="115">
        <f t="shared" si="2"/>
        <v>2.0533333333333332</v>
      </c>
      <c r="I130" s="266">
        <v>1.032</v>
      </c>
      <c r="O130" s="334" t="s">
        <v>473</v>
      </c>
      <c r="P130" s="335" t="s">
        <v>474</v>
      </c>
      <c r="Q130" s="336">
        <v>0</v>
      </c>
    </row>
    <row r="131" spans="4:17" ht="14" x14ac:dyDescent="0.2">
      <c r="D131" s="266"/>
      <c r="E131" s="266"/>
      <c r="F131" s="266"/>
      <c r="G131" s="266"/>
      <c r="H131" s="115"/>
      <c r="I131" s="266"/>
      <c r="O131" s="334" t="s">
        <v>475</v>
      </c>
      <c r="P131" s="335" t="s">
        <v>476</v>
      </c>
      <c r="Q131" s="336">
        <v>0</v>
      </c>
    </row>
    <row r="132" spans="4:17" ht="14" x14ac:dyDescent="0.2">
      <c r="D132" s="268" t="s">
        <v>1168</v>
      </c>
      <c r="E132" s="269" t="s">
        <v>1135</v>
      </c>
      <c r="F132" s="270">
        <v>18</v>
      </c>
      <c r="G132" s="271">
        <f>0.0162*44/12</f>
        <v>5.9400000000000001E-2</v>
      </c>
      <c r="H132" s="272">
        <f t="shared" ref="H132:H138" si="3">G132</f>
        <v>5.9400000000000001E-2</v>
      </c>
      <c r="I132" s="273">
        <f t="shared" ref="I132:I150" si="4">ROUND(F132*0.0258,5)</f>
        <v>0.46439999999999998</v>
      </c>
      <c r="O132" s="334" t="s">
        <v>477</v>
      </c>
      <c r="P132" s="335" t="s">
        <v>478</v>
      </c>
      <c r="Q132" s="336">
        <v>0.47199999999999998</v>
      </c>
    </row>
    <row r="133" spans="4:17" ht="14" x14ac:dyDescent="0.2">
      <c r="D133" s="268" t="s">
        <v>1169</v>
      </c>
      <c r="E133" s="269" t="s">
        <v>1135</v>
      </c>
      <c r="F133" s="270">
        <v>26.9</v>
      </c>
      <c r="G133" s="271">
        <f>0.0166*44/12</f>
        <v>6.0866666666666673E-2</v>
      </c>
      <c r="H133" s="272">
        <f t="shared" si="3"/>
        <v>6.0866666666666673E-2</v>
      </c>
      <c r="I133" s="273">
        <f t="shared" si="4"/>
        <v>0.69401999999999997</v>
      </c>
      <c r="O133" s="334" t="s">
        <v>479</v>
      </c>
      <c r="P133" s="335" t="s">
        <v>480</v>
      </c>
      <c r="Q133" s="336">
        <v>0.47199999999999998</v>
      </c>
    </row>
    <row r="134" spans="4:17" ht="14" x14ac:dyDescent="0.2">
      <c r="D134" s="268" t="s">
        <v>1170</v>
      </c>
      <c r="E134" s="269" t="s">
        <v>1135</v>
      </c>
      <c r="F134" s="270">
        <v>33.200000000000003</v>
      </c>
      <c r="G134" s="271">
        <f>0.0135*44/12</f>
        <v>4.9499999999999995E-2</v>
      </c>
      <c r="H134" s="272">
        <f t="shared" si="3"/>
        <v>4.9499999999999995E-2</v>
      </c>
      <c r="I134" s="273">
        <f t="shared" si="4"/>
        <v>0.85655999999999999</v>
      </c>
      <c r="O134" s="334" t="s">
        <v>481</v>
      </c>
      <c r="P134" s="335" t="s">
        <v>482</v>
      </c>
      <c r="Q134" s="336">
        <v>0</v>
      </c>
    </row>
    <row r="135" spans="4:17" ht="14" x14ac:dyDescent="0.2">
      <c r="D135" s="268" t="s">
        <v>1171</v>
      </c>
      <c r="E135" s="269" t="s">
        <v>1135</v>
      </c>
      <c r="F135" s="270">
        <v>29.3</v>
      </c>
      <c r="G135" s="271">
        <f>0.0257*44/12</f>
        <v>9.4233333333333336E-2</v>
      </c>
      <c r="H135" s="272">
        <f t="shared" si="3"/>
        <v>9.4233333333333336E-2</v>
      </c>
      <c r="I135" s="273">
        <f t="shared" si="4"/>
        <v>0.75593999999999995</v>
      </c>
      <c r="O135" s="334" t="s">
        <v>483</v>
      </c>
      <c r="P135" s="335" t="s">
        <v>484</v>
      </c>
      <c r="Q135" s="336">
        <v>0</v>
      </c>
    </row>
    <row r="136" spans="4:17" ht="14" x14ac:dyDescent="0.2">
      <c r="D136" s="268" t="s">
        <v>1172</v>
      </c>
      <c r="E136" s="269" t="s">
        <v>1135</v>
      </c>
      <c r="F136" s="270">
        <v>29.3</v>
      </c>
      <c r="G136" s="271">
        <f>0.0239*44/12</f>
        <v>8.7633333333333341E-2</v>
      </c>
      <c r="H136" s="272">
        <f t="shared" si="3"/>
        <v>8.7633333333333341E-2</v>
      </c>
      <c r="I136" s="273">
        <f t="shared" si="4"/>
        <v>0.75593999999999995</v>
      </c>
      <c r="O136" s="334" t="s">
        <v>485</v>
      </c>
      <c r="P136" s="335" t="s">
        <v>486</v>
      </c>
      <c r="Q136" s="336">
        <v>0.51400000000000001</v>
      </c>
    </row>
    <row r="137" spans="4:17" ht="14" x14ac:dyDescent="0.2">
      <c r="D137" s="274" t="s">
        <v>1173</v>
      </c>
      <c r="E137" s="269" t="s">
        <v>1130</v>
      </c>
      <c r="F137" s="270">
        <v>40.200000000000003</v>
      </c>
      <c r="G137" s="271">
        <f>0.0179*44/12</f>
        <v>6.5633333333333335E-2</v>
      </c>
      <c r="H137" s="272">
        <f t="shared" si="3"/>
        <v>6.5633333333333335E-2</v>
      </c>
      <c r="I137" s="273">
        <f t="shared" si="4"/>
        <v>1.0371600000000001</v>
      </c>
      <c r="O137" s="334" t="s">
        <v>487</v>
      </c>
      <c r="P137" s="335" t="s">
        <v>488</v>
      </c>
      <c r="Q137" s="336">
        <v>0.51300000000000001</v>
      </c>
    </row>
    <row r="138" spans="4:17" ht="13.5" customHeight="1" x14ac:dyDescent="0.2">
      <c r="D138" s="274" t="s">
        <v>1174</v>
      </c>
      <c r="E138" s="269" t="s">
        <v>1130</v>
      </c>
      <c r="F138" s="270">
        <v>38</v>
      </c>
      <c r="G138" s="271">
        <f>0.0188*44/12</f>
        <v>6.8933333333333333E-2</v>
      </c>
      <c r="H138" s="272">
        <f t="shared" si="3"/>
        <v>6.8933333333333333E-2</v>
      </c>
      <c r="I138" s="273">
        <f t="shared" si="4"/>
        <v>0.98040000000000005</v>
      </c>
      <c r="O138" s="334" t="s">
        <v>489</v>
      </c>
      <c r="P138" s="335" t="s">
        <v>490</v>
      </c>
      <c r="Q138" s="336">
        <v>0.5109999999999999</v>
      </c>
    </row>
    <row r="139" spans="4:17" ht="14" x14ac:dyDescent="0.2">
      <c r="D139" s="274"/>
      <c r="E139" s="269"/>
      <c r="F139" s="270"/>
      <c r="G139" s="271"/>
      <c r="H139" s="272"/>
      <c r="I139" s="273"/>
      <c r="O139" s="334" t="s">
        <v>1257</v>
      </c>
      <c r="P139" s="335" t="s">
        <v>491</v>
      </c>
      <c r="Q139" s="336">
        <v>0</v>
      </c>
    </row>
    <row r="140" spans="4:17" ht="14" x14ac:dyDescent="0.2">
      <c r="D140" s="268" t="s">
        <v>1175</v>
      </c>
      <c r="E140" s="269" t="s">
        <v>1135</v>
      </c>
      <c r="F140" s="270">
        <v>13.6</v>
      </c>
      <c r="G140" s="275"/>
      <c r="H140" s="275"/>
      <c r="I140" s="273">
        <f t="shared" si="4"/>
        <v>0.35088000000000003</v>
      </c>
      <c r="O140" s="334" t="s">
        <v>492</v>
      </c>
      <c r="P140" s="335" t="s">
        <v>493</v>
      </c>
      <c r="Q140" s="336">
        <v>0.34900000000000003</v>
      </c>
    </row>
    <row r="141" spans="4:17" ht="14" x14ac:dyDescent="0.2">
      <c r="D141" s="268" t="s">
        <v>1176</v>
      </c>
      <c r="E141" s="269" t="s">
        <v>1135</v>
      </c>
      <c r="F141" s="270">
        <v>13.2</v>
      </c>
      <c r="G141" s="275"/>
      <c r="H141" s="275"/>
      <c r="I141" s="273">
        <f t="shared" si="4"/>
        <v>0.34055999999999997</v>
      </c>
      <c r="O141" s="334" t="s">
        <v>494</v>
      </c>
      <c r="P141" s="335" t="s">
        <v>495</v>
      </c>
      <c r="Q141" s="336">
        <v>0.35399999999999998</v>
      </c>
    </row>
    <row r="142" spans="4:17" ht="14" x14ac:dyDescent="0.2">
      <c r="D142" s="268" t="s">
        <v>1177</v>
      </c>
      <c r="E142" s="269" t="s">
        <v>1135</v>
      </c>
      <c r="F142" s="270">
        <v>17.100000000000001</v>
      </c>
      <c r="G142" s="275"/>
      <c r="H142" s="275"/>
      <c r="I142" s="273">
        <f t="shared" si="4"/>
        <v>0.44118000000000002</v>
      </c>
      <c r="O142" s="334" t="s">
        <v>496</v>
      </c>
      <c r="P142" s="335" t="s">
        <v>497</v>
      </c>
      <c r="Q142" s="336">
        <v>0.38200000000000001</v>
      </c>
    </row>
    <row r="143" spans="4:17" ht="14" x14ac:dyDescent="0.2">
      <c r="D143" s="268" t="s">
        <v>1178</v>
      </c>
      <c r="E143" s="269" t="s">
        <v>1130</v>
      </c>
      <c r="F143" s="270">
        <v>23.4</v>
      </c>
      <c r="G143" s="275"/>
      <c r="H143" s="275"/>
      <c r="I143" s="273">
        <f t="shared" si="4"/>
        <v>0.60372000000000003</v>
      </c>
      <c r="O143" s="334" t="s">
        <v>498</v>
      </c>
      <c r="P143" s="335" t="s">
        <v>499</v>
      </c>
      <c r="Q143" s="336">
        <v>0.54500000000000004</v>
      </c>
    </row>
    <row r="144" spans="4:17" ht="14.5" thickBot="1" x14ac:dyDescent="0.25">
      <c r="D144" s="268" t="s">
        <v>1179</v>
      </c>
      <c r="E144" s="269" t="s">
        <v>1130</v>
      </c>
      <c r="F144" s="270">
        <v>35.6</v>
      </c>
      <c r="G144" s="275"/>
      <c r="H144" s="275"/>
      <c r="I144" s="273">
        <f t="shared" si="4"/>
        <v>0.91847999999999996</v>
      </c>
      <c r="O144" s="337" t="s">
        <v>500</v>
      </c>
      <c r="P144" s="338" t="s">
        <v>501</v>
      </c>
      <c r="Q144" s="339">
        <v>0.54400000000000004</v>
      </c>
    </row>
    <row r="145" spans="4:17" ht="14" x14ac:dyDescent="0.2">
      <c r="D145" s="268" t="s">
        <v>268</v>
      </c>
      <c r="E145" s="269" t="s">
        <v>1139</v>
      </c>
      <c r="F145" s="270">
        <v>21.2</v>
      </c>
      <c r="G145" s="275"/>
      <c r="H145" s="275"/>
      <c r="I145" s="273">
        <f t="shared" si="4"/>
        <v>0.54696</v>
      </c>
      <c r="O145" s="340" t="s">
        <v>642</v>
      </c>
      <c r="P145" s="341" t="s">
        <v>196</v>
      </c>
      <c r="Q145" s="342">
        <v>0</v>
      </c>
    </row>
    <row r="146" spans="4:17" ht="14" x14ac:dyDescent="0.2">
      <c r="D146" s="268" t="s">
        <v>1180</v>
      </c>
      <c r="E146" s="269" t="s">
        <v>1135</v>
      </c>
      <c r="F146" s="270">
        <v>13.2</v>
      </c>
      <c r="G146" s="275"/>
      <c r="H146" s="275"/>
      <c r="I146" s="273">
        <f t="shared" si="4"/>
        <v>0.34055999999999997</v>
      </c>
      <c r="O146" s="334" t="s">
        <v>643</v>
      </c>
      <c r="P146" s="335" t="s">
        <v>198</v>
      </c>
      <c r="Q146" s="336">
        <v>0.29199999999999998</v>
      </c>
    </row>
    <row r="147" spans="4:17" ht="14" x14ac:dyDescent="0.2">
      <c r="D147" s="268" t="s">
        <v>1181</v>
      </c>
      <c r="E147" s="269" t="s">
        <v>1139</v>
      </c>
      <c r="F147" s="270">
        <v>20.100000000000001</v>
      </c>
      <c r="G147" s="275"/>
      <c r="H147" s="275"/>
      <c r="I147" s="273">
        <f t="shared" si="4"/>
        <v>0.51858000000000004</v>
      </c>
      <c r="O147" s="334" t="s">
        <v>644</v>
      </c>
      <c r="P147" s="335" t="s">
        <v>200</v>
      </c>
      <c r="Q147" s="336">
        <v>0.35299999999999998</v>
      </c>
    </row>
    <row r="148" spans="4:17" ht="14" x14ac:dyDescent="0.2">
      <c r="D148" s="268" t="s">
        <v>1182</v>
      </c>
      <c r="E148" s="269" t="s">
        <v>1135</v>
      </c>
      <c r="F148" s="270">
        <v>17.100000000000001</v>
      </c>
      <c r="G148" s="275"/>
      <c r="H148" s="275"/>
      <c r="I148" s="273">
        <f t="shared" si="4"/>
        <v>0.44118000000000002</v>
      </c>
      <c r="O148" s="334" t="s">
        <v>645</v>
      </c>
      <c r="P148" s="335" t="s">
        <v>202</v>
      </c>
      <c r="Q148" s="336">
        <v>0.25</v>
      </c>
    </row>
    <row r="149" spans="4:17" ht="14" x14ac:dyDescent="0.2">
      <c r="D149" s="268" t="s">
        <v>1183</v>
      </c>
      <c r="E149" s="269" t="s">
        <v>1135</v>
      </c>
      <c r="F149" s="270">
        <v>142</v>
      </c>
      <c r="G149" s="275"/>
      <c r="H149" s="275"/>
      <c r="I149" s="273">
        <f t="shared" si="4"/>
        <v>3.6636000000000002</v>
      </c>
      <c r="O149" s="334" t="s">
        <v>646</v>
      </c>
      <c r="P149" s="335" t="s">
        <v>204</v>
      </c>
      <c r="Q149" s="336">
        <v>0.377</v>
      </c>
    </row>
    <row r="150" spans="4:17" ht="14" x14ac:dyDescent="0.2">
      <c r="D150" s="268" t="s">
        <v>1184</v>
      </c>
      <c r="E150" s="269" t="s">
        <v>1135</v>
      </c>
      <c r="F150" s="270">
        <v>22.5</v>
      </c>
      <c r="G150" s="275"/>
      <c r="H150" s="275"/>
      <c r="I150" s="273">
        <f t="shared" si="4"/>
        <v>0.58050000000000002</v>
      </c>
      <c r="O150" s="334" t="s">
        <v>647</v>
      </c>
      <c r="P150" s="335" t="s">
        <v>206</v>
      </c>
      <c r="Q150" s="336">
        <v>0</v>
      </c>
    </row>
    <row r="151" spans="4:17" x14ac:dyDescent="0.2">
      <c r="O151" s="334" t="s">
        <v>648</v>
      </c>
      <c r="P151" s="335" t="s">
        <v>208</v>
      </c>
      <c r="Q151" s="336">
        <v>0</v>
      </c>
    </row>
    <row r="152" spans="4:17" x14ac:dyDescent="0.2">
      <c r="O152" s="334" t="s">
        <v>649</v>
      </c>
      <c r="P152" s="335" t="s">
        <v>562</v>
      </c>
      <c r="Q152" s="336">
        <v>0</v>
      </c>
    </row>
    <row r="153" spans="4:17" x14ac:dyDescent="0.2">
      <c r="O153" s="334" t="s">
        <v>650</v>
      </c>
      <c r="P153" s="335" t="s">
        <v>563</v>
      </c>
      <c r="Q153" s="336">
        <v>0.5109999999999999</v>
      </c>
    </row>
    <row r="154" spans="4:17" x14ac:dyDescent="0.2">
      <c r="O154" s="334" t="s">
        <v>651</v>
      </c>
      <c r="P154" s="335" t="s">
        <v>244</v>
      </c>
      <c r="Q154" s="336">
        <v>0</v>
      </c>
    </row>
    <row r="155" spans="4:17" x14ac:dyDescent="0.2">
      <c r="O155" s="334" t="s">
        <v>652</v>
      </c>
      <c r="P155" s="335" t="s">
        <v>246</v>
      </c>
      <c r="Q155" s="336">
        <v>0</v>
      </c>
    </row>
    <row r="156" spans="4:17" x14ac:dyDescent="0.2">
      <c r="O156" s="334" t="s">
        <v>653</v>
      </c>
      <c r="P156" s="335" t="s">
        <v>248</v>
      </c>
      <c r="Q156" s="336">
        <v>0.2</v>
      </c>
    </row>
    <row r="157" spans="4:17" x14ac:dyDescent="0.2">
      <c r="O157" s="334" t="s">
        <v>654</v>
      </c>
      <c r="P157" s="335" t="s">
        <v>250</v>
      </c>
      <c r="Q157" s="336">
        <v>0.48299999999999998</v>
      </c>
    </row>
    <row r="158" spans="4:17" x14ac:dyDescent="0.2">
      <c r="O158" s="334" t="s">
        <v>655</v>
      </c>
      <c r="P158" s="335" t="s">
        <v>254</v>
      </c>
      <c r="Q158" s="336">
        <v>0</v>
      </c>
    </row>
    <row r="159" spans="4:17" x14ac:dyDescent="0.2">
      <c r="O159" s="334" t="s">
        <v>656</v>
      </c>
      <c r="P159" s="335" t="s">
        <v>256</v>
      </c>
      <c r="Q159" s="336">
        <v>0.2</v>
      </c>
    </row>
    <row r="160" spans="4:17" x14ac:dyDescent="0.2">
      <c r="O160" s="334" t="s">
        <v>657</v>
      </c>
      <c r="P160" s="335" t="s">
        <v>258</v>
      </c>
      <c r="Q160" s="336">
        <v>0.54600000000000004</v>
      </c>
    </row>
    <row r="161" spans="15:17" x14ac:dyDescent="0.2">
      <c r="O161" s="334" t="s">
        <v>658</v>
      </c>
      <c r="P161" s="335" t="s">
        <v>263</v>
      </c>
      <c r="Q161" s="336">
        <v>0</v>
      </c>
    </row>
    <row r="162" spans="15:17" x14ac:dyDescent="0.2">
      <c r="O162" s="334" t="s">
        <v>659</v>
      </c>
      <c r="P162" s="335" t="s">
        <v>265</v>
      </c>
      <c r="Q162" s="336">
        <v>0.377</v>
      </c>
    </row>
    <row r="163" spans="15:17" x14ac:dyDescent="0.2">
      <c r="O163" s="334" t="s">
        <v>660</v>
      </c>
      <c r="P163" s="335" t="s">
        <v>267</v>
      </c>
      <c r="Q163" s="336">
        <v>0</v>
      </c>
    </row>
    <row r="164" spans="15:17" x14ac:dyDescent="0.2">
      <c r="O164" s="334" t="s">
        <v>661</v>
      </c>
      <c r="P164" s="335" t="s">
        <v>270</v>
      </c>
      <c r="Q164" s="336">
        <v>0</v>
      </c>
    </row>
    <row r="165" spans="15:17" x14ac:dyDescent="0.2">
      <c r="O165" s="334" t="s">
        <v>662</v>
      </c>
      <c r="P165" s="335" t="s">
        <v>272</v>
      </c>
      <c r="Q165" s="336">
        <v>0</v>
      </c>
    </row>
    <row r="166" spans="15:17" x14ac:dyDescent="0.2">
      <c r="O166" s="334" t="s">
        <v>663</v>
      </c>
      <c r="P166" s="335" t="s">
        <v>274</v>
      </c>
      <c r="Q166" s="336">
        <v>0</v>
      </c>
    </row>
    <row r="167" spans="15:17" x14ac:dyDescent="0.2">
      <c r="O167" s="334" t="s">
        <v>664</v>
      </c>
      <c r="P167" s="335" t="s">
        <v>276</v>
      </c>
      <c r="Q167" s="336">
        <v>0</v>
      </c>
    </row>
    <row r="168" spans="15:17" x14ac:dyDescent="0.2">
      <c r="O168" s="334" t="s">
        <v>665</v>
      </c>
      <c r="P168" s="335" t="s">
        <v>278</v>
      </c>
      <c r="Q168" s="336">
        <v>0.1</v>
      </c>
    </row>
    <row r="169" spans="15:17" x14ac:dyDescent="0.2">
      <c r="O169" s="334" t="s">
        <v>666</v>
      </c>
      <c r="P169" s="335" t="s">
        <v>564</v>
      </c>
      <c r="Q169" s="336">
        <v>0.3</v>
      </c>
    </row>
    <row r="170" spans="15:17" x14ac:dyDescent="0.2">
      <c r="O170" s="334" t="s">
        <v>667</v>
      </c>
      <c r="P170" s="335" t="s">
        <v>565</v>
      </c>
      <c r="Q170" s="336">
        <v>0.4</v>
      </c>
    </row>
    <row r="171" spans="15:17" x14ac:dyDescent="0.2">
      <c r="O171" s="334" t="s">
        <v>668</v>
      </c>
      <c r="P171" s="335" t="s">
        <v>566</v>
      </c>
      <c r="Q171" s="336">
        <v>0.4</v>
      </c>
    </row>
    <row r="172" spans="15:17" x14ac:dyDescent="0.2">
      <c r="O172" s="334" t="s">
        <v>669</v>
      </c>
      <c r="P172" s="335" t="s">
        <v>567</v>
      </c>
      <c r="Q172" s="336">
        <v>0.629</v>
      </c>
    </row>
    <row r="173" spans="15:17" x14ac:dyDescent="0.2">
      <c r="O173" s="334" t="s">
        <v>670</v>
      </c>
      <c r="P173" s="335" t="s">
        <v>284</v>
      </c>
      <c r="Q173" s="336">
        <v>0</v>
      </c>
    </row>
    <row r="174" spans="15:17" x14ac:dyDescent="0.2">
      <c r="O174" s="334" t="s">
        <v>671</v>
      </c>
      <c r="P174" s="335" t="s">
        <v>286</v>
      </c>
      <c r="Q174" s="336">
        <v>0.57799999999999996</v>
      </c>
    </row>
    <row r="175" spans="15:17" x14ac:dyDescent="0.2">
      <c r="O175" s="334" t="s">
        <v>672</v>
      </c>
      <c r="P175" s="335" t="s">
        <v>290</v>
      </c>
      <c r="Q175" s="336">
        <v>0</v>
      </c>
    </row>
    <row r="176" spans="15:17" x14ac:dyDescent="0.2">
      <c r="O176" s="334" t="s">
        <v>673</v>
      </c>
      <c r="P176" s="335" t="s">
        <v>292</v>
      </c>
      <c r="Q176" s="336">
        <v>0</v>
      </c>
    </row>
    <row r="177" spans="15:17" x14ac:dyDescent="0.2">
      <c r="O177" s="334" t="s">
        <v>674</v>
      </c>
      <c r="P177" s="335" t="s">
        <v>294</v>
      </c>
      <c r="Q177" s="336">
        <v>0.2</v>
      </c>
    </row>
    <row r="178" spans="15:17" x14ac:dyDescent="0.2">
      <c r="O178" s="334" t="s">
        <v>675</v>
      </c>
      <c r="P178" s="335" t="s">
        <v>296</v>
      </c>
      <c r="Q178" s="336">
        <v>0.22</v>
      </c>
    </row>
    <row r="179" spans="15:17" x14ac:dyDescent="0.2">
      <c r="O179" s="334" t="s">
        <v>676</v>
      </c>
      <c r="P179" s="335" t="s">
        <v>298</v>
      </c>
      <c r="Q179" s="336">
        <v>0.3</v>
      </c>
    </row>
    <row r="180" spans="15:17" x14ac:dyDescent="0.2">
      <c r="O180" s="334" t="s">
        <v>677</v>
      </c>
      <c r="P180" s="335" t="s">
        <v>300</v>
      </c>
      <c r="Q180" s="336">
        <v>0.34899999999999998</v>
      </c>
    </row>
    <row r="181" spans="15:17" x14ac:dyDescent="0.2">
      <c r="O181" s="334" t="s">
        <v>678</v>
      </c>
      <c r="P181" s="335" t="s">
        <v>302</v>
      </c>
      <c r="Q181" s="336">
        <v>0.37</v>
      </c>
    </row>
    <row r="182" spans="15:17" x14ac:dyDescent="0.2">
      <c r="O182" s="334" t="s">
        <v>679</v>
      </c>
      <c r="P182" s="335" t="s">
        <v>304</v>
      </c>
      <c r="Q182" s="336">
        <v>0.38499999999999995</v>
      </c>
    </row>
    <row r="183" spans="15:17" x14ac:dyDescent="0.2">
      <c r="O183" s="334" t="s">
        <v>680</v>
      </c>
      <c r="P183" s="335" t="s">
        <v>568</v>
      </c>
      <c r="Q183" s="336">
        <v>0</v>
      </c>
    </row>
    <row r="184" spans="15:17" x14ac:dyDescent="0.2">
      <c r="O184" s="334" t="s">
        <v>681</v>
      </c>
      <c r="P184" s="335" t="s">
        <v>569</v>
      </c>
      <c r="Q184" s="336">
        <v>0.40799999999999997</v>
      </c>
    </row>
    <row r="185" spans="15:17" x14ac:dyDescent="0.2">
      <c r="O185" s="334" t="s">
        <v>682</v>
      </c>
      <c r="P185" s="335" t="s">
        <v>570</v>
      </c>
      <c r="Q185" s="336">
        <v>0</v>
      </c>
    </row>
    <row r="186" spans="15:17" x14ac:dyDescent="0.2">
      <c r="O186" s="334" t="s">
        <v>683</v>
      </c>
      <c r="P186" s="335" t="s">
        <v>310</v>
      </c>
      <c r="Q186" s="336">
        <v>0</v>
      </c>
    </row>
    <row r="187" spans="15:17" x14ac:dyDescent="0.2">
      <c r="O187" s="334" t="s">
        <v>684</v>
      </c>
      <c r="P187" s="335" t="s">
        <v>312</v>
      </c>
      <c r="Q187" s="336">
        <v>0.55800000000000005</v>
      </c>
    </row>
    <row r="188" spans="15:17" x14ac:dyDescent="0.2">
      <c r="O188" s="334" t="s">
        <v>685</v>
      </c>
      <c r="P188" s="335" t="s">
        <v>316</v>
      </c>
      <c r="Q188" s="336">
        <v>0</v>
      </c>
    </row>
    <row r="189" spans="15:17" x14ac:dyDescent="0.2">
      <c r="O189" s="334" t="s">
        <v>686</v>
      </c>
      <c r="P189" s="335" t="s">
        <v>571</v>
      </c>
      <c r="Q189" s="336">
        <v>0</v>
      </c>
    </row>
    <row r="190" spans="15:17" x14ac:dyDescent="0.2">
      <c r="O190" s="334" t="s">
        <v>687</v>
      </c>
      <c r="P190" s="335" t="s">
        <v>572</v>
      </c>
      <c r="Q190" s="336">
        <v>0.39600000000000002</v>
      </c>
    </row>
    <row r="191" spans="15:17" x14ac:dyDescent="0.2">
      <c r="O191" s="334" t="s">
        <v>688</v>
      </c>
      <c r="P191" s="335" t="s">
        <v>573</v>
      </c>
      <c r="Q191" s="336">
        <v>0.42199999999999999</v>
      </c>
    </row>
    <row r="192" spans="15:17" x14ac:dyDescent="0.2">
      <c r="O192" s="334" t="s">
        <v>689</v>
      </c>
      <c r="P192" s="335" t="s">
        <v>322</v>
      </c>
      <c r="Q192" s="336">
        <v>0.39900000000000002</v>
      </c>
    </row>
    <row r="193" spans="15:17" x14ac:dyDescent="0.2">
      <c r="O193" s="334" t="s">
        <v>690</v>
      </c>
      <c r="P193" s="335" t="s">
        <v>324</v>
      </c>
      <c r="Q193" s="336">
        <v>0.29899999999999999</v>
      </c>
    </row>
    <row r="194" spans="15:17" x14ac:dyDescent="0.2">
      <c r="O194" s="334" t="s">
        <v>691</v>
      </c>
      <c r="P194" s="335" t="s">
        <v>326</v>
      </c>
      <c r="Q194" s="336">
        <v>0.19900000000000001</v>
      </c>
    </row>
    <row r="195" spans="15:17" x14ac:dyDescent="0.2">
      <c r="O195" s="334" t="s">
        <v>692</v>
      </c>
      <c r="P195" s="335" t="s">
        <v>328</v>
      </c>
      <c r="Q195" s="336">
        <v>0</v>
      </c>
    </row>
    <row r="196" spans="15:17" x14ac:dyDescent="0.2">
      <c r="O196" s="334" t="s">
        <v>693</v>
      </c>
      <c r="P196" s="335" t="s">
        <v>330</v>
      </c>
      <c r="Q196" s="336">
        <v>0.45</v>
      </c>
    </row>
    <row r="197" spans="15:17" x14ac:dyDescent="0.2">
      <c r="O197" s="334" t="s">
        <v>694</v>
      </c>
      <c r="P197" s="335" t="s">
        <v>332</v>
      </c>
      <c r="Q197" s="336">
        <v>0.315</v>
      </c>
    </row>
    <row r="198" spans="15:17" x14ac:dyDescent="0.2">
      <c r="O198" s="334" t="s">
        <v>695</v>
      </c>
      <c r="P198" s="335" t="s">
        <v>574</v>
      </c>
      <c r="Q198" s="336">
        <v>0.23499999999999999</v>
      </c>
    </row>
    <row r="199" spans="15:17" x14ac:dyDescent="0.2">
      <c r="O199" s="334" t="s">
        <v>696</v>
      </c>
      <c r="P199" s="335" t="s">
        <v>575</v>
      </c>
      <c r="Q199" s="336">
        <v>0.53500000000000003</v>
      </c>
    </row>
    <row r="200" spans="15:17" x14ac:dyDescent="0.2">
      <c r="O200" s="334" t="s">
        <v>697</v>
      </c>
      <c r="P200" s="335" t="s">
        <v>576</v>
      </c>
      <c r="Q200" s="336">
        <v>0</v>
      </c>
    </row>
    <row r="201" spans="15:17" x14ac:dyDescent="0.2">
      <c r="O201" s="334" t="s">
        <v>698</v>
      </c>
      <c r="P201" s="335" t="s">
        <v>577</v>
      </c>
      <c r="Q201" s="336">
        <v>0.3</v>
      </c>
    </row>
    <row r="202" spans="15:17" x14ac:dyDescent="0.2">
      <c r="O202" s="334" t="s">
        <v>699</v>
      </c>
      <c r="P202" s="335" t="s">
        <v>578</v>
      </c>
      <c r="Q202" s="336">
        <v>0.443</v>
      </c>
    </row>
    <row r="203" spans="15:17" x14ac:dyDescent="0.2">
      <c r="O203" s="334" t="s">
        <v>700</v>
      </c>
      <c r="P203" s="335" t="s">
        <v>579</v>
      </c>
      <c r="Q203" s="336">
        <v>0.53300000000000003</v>
      </c>
    </row>
    <row r="204" spans="15:17" x14ac:dyDescent="0.2">
      <c r="O204" s="334" t="s">
        <v>701</v>
      </c>
      <c r="P204" s="335" t="s">
        <v>346</v>
      </c>
      <c r="Q204" s="336">
        <v>0</v>
      </c>
    </row>
    <row r="205" spans="15:17" x14ac:dyDescent="0.2">
      <c r="O205" s="334" t="s">
        <v>702</v>
      </c>
      <c r="P205" s="335" t="s">
        <v>348</v>
      </c>
      <c r="Q205" s="336">
        <v>0</v>
      </c>
    </row>
    <row r="206" spans="15:17" x14ac:dyDescent="0.2">
      <c r="O206" s="334" t="s">
        <v>703</v>
      </c>
      <c r="P206" s="335" t="s">
        <v>350</v>
      </c>
      <c r="Q206" s="336">
        <v>0</v>
      </c>
    </row>
    <row r="207" spans="15:17" x14ac:dyDescent="0.2">
      <c r="O207" s="334" t="s">
        <v>704</v>
      </c>
      <c r="P207" s="335" t="s">
        <v>580</v>
      </c>
      <c r="Q207" s="336">
        <v>0</v>
      </c>
    </row>
    <row r="208" spans="15:17" x14ac:dyDescent="0.2">
      <c r="O208" s="334" t="s">
        <v>705</v>
      </c>
      <c r="P208" s="335" t="s">
        <v>581</v>
      </c>
      <c r="Q208" s="336">
        <v>0</v>
      </c>
    </row>
    <row r="209" spans="15:17" x14ac:dyDescent="0.2">
      <c r="O209" s="334" t="s">
        <v>706</v>
      </c>
      <c r="P209" s="335" t="s">
        <v>582</v>
      </c>
      <c r="Q209" s="336">
        <v>0.35100000000000003</v>
      </c>
    </row>
    <row r="210" spans="15:17" x14ac:dyDescent="0.2">
      <c r="O210" s="334" t="s">
        <v>707</v>
      </c>
      <c r="P210" s="335" t="s">
        <v>583</v>
      </c>
      <c r="Q210" s="336">
        <v>0</v>
      </c>
    </row>
    <row r="211" spans="15:17" x14ac:dyDescent="0.2">
      <c r="O211" s="334" t="s">
        <v>708</v>
      </c>
      <c r="P211" s="335" t="s">
        <v>584</v>
      </c>
      <c r="Q211" s="336">
        <v>0.43099999999999999</v>
      </c>
    </row>
    <row r="212" spans="15:17" x14ac:dyDescent="0.2">
      <c r="O212" s="334" t="s">
        <v>709</v>
      </c>
      <c r="P212" s="335" t="s">
        <v>585</v>
      </c>
      <c r="Q212" s="336">
        <v>0.47399999999999998</v>
      </c>
    </row>
    <row r="213" spans="15:17" x14ac:dyDescent="0.2">
      <c r="O213" s="334" t="s">
        <v>710</v>
      </c>
      <c r="P213" s="335" t="s">
        <v>358</v>
      </c>
      <c r="Q213" s="336">
        <v>0</v>
      </c>
    </row>
    <row r="214" spans="15:17" x14ac:dyDescent="0.2">
      <c r="O214" s="334" t="s">
        <v>711</v>
      </c>
      <c r="P214" s="335" t="s">
        <v>586</v>
      </c>
      <c r="Q214" s="336">
        <v>0.377</v>
      </c>
    </row>
    <row r="215" spans="15:17" x14ac:dyDescent="0.2">
      <c r="O215" s="334" t="s">
        <v>712</v>
      </c>
      <c r="P215" s="335" t="s">
        <v>362</v>
      </c>
      <c r="Q215" s="336">
        <v>0</v>
      </c>
    </row>
    <row r="216" spans="15:17" x14ac:dyDescent="0.2">
      <c r="O216" s="334" t="s">
        <v>713</v>
      </c>
      <c r="P216" s="335" t="s">
        <v>364</v>
      </c>
      <c r="Q216" s="336">
        <v>0.43099999999999999</v>
      </c>
    </row>
    <row r="217" spans="15:17" x14ac:dyDescent="0.2">
      <c r="O217" s="334" t="s">
        <v>714</v>
      </c>
      <c r="P217" s="335" t="s">
        <v>587</v>
      </c>
      <c r="Q217" s="336">
        <v>0</v>
      </c>
    </row>
    <row r="218" spans="15:17" x14ac:dyDescent="0.2">
      <c r="O218" s="334" t="s">
        <v>715</v>
      </c>
      <c r="P218" s="335" t="s">
        <v>588</v>
      </c>
      <c r="Q218" s="336">
        <v>0.125</v>
      </c>
    </row>
    <row r="219" spans="15:17" x14ac:dyDescent="0.2">
      <c r="O219" s="334" t="s">
        <v>716</v>
      </c>
      <c r="P219" s="335" t="s">
        <v>589</v>
      </c>
      <c r="Q219" s="336">
        <v>0.223</v>
      </c>
    </row>
    <row r="220" spans="15:17" x14ac:dyDescent="0.2">
      <c r="O220" s="334" t="s">
        <v>717</v>
      </c>
      <c r="P220" s="335" t="s">
        <v>590</v>
      </c>
      <c r="Q220" s="336">
        <v>0.47299999999999998</v>
      </c>
    </row>
    <row r="221" spans="15:17" x14ac:dyDescent="0.2">
      <c r="O221" s="334" t="s">
        <v>718</v>
      </c>
      <c r="P221" s="335" t="s">
        <v>591</v>
      </c>
      <c r="Q221" s="336">
        <v>0.47</v>
      </c>
    </row>
    <row r="222" spans="15:17" x14ac:dyDescent="0.2">
      <c r="O222" s="334" t="s">
        <v>719</v>
      </c>
      <c r="P222" s="335" t="s">
        <v>592</v>
      </c>
      <c r="Q222" s="336">
        <v>9.0999999999999998E-2</v>
      </c>
    </row>
    <row r="223" spans="15:17" x14ac:dyDescent="0.2">
      <c r="O223" s="334" t="s">
        <v>720</v>
      </c>
      <c r="P223" s="335" t="s">
        <v>593</v>
      </c>
      <c r="Q223" s="336">
        <v>0</v>
      </c>
    </row>
    <row r="224" spans="15:17" x14ac:dyDescent="0.2">
      <c r="O224" s="334" t="s">
        <v>721</v>
      </c>
      <c r="P224" s="335" t="s">
        <v>594</v>
      </c>
      <c r="Q224" s="336">
        <v>0.379</v>
      </c>
    </row>
    <row r="225" spans="15:17" x14ac:dyDescent="0.2">
      <c r="O225" s="334" t="s">
        <v>722</v>
      </c>
      <c r="P225" s="335" t="s">
        <v>390</v>
      </c>
      <c r="Q225" s="336">
        <v>0</v>
      </c>
    </row>
    <row r="226" spans="15:17" x14ac:dyDescent="0.2">
      <c r="O226" s="334" t="s">
        <v>723</v>
      </c>
      <c r="P226" s="335" t="s">
        <v>392</v>
      </c>
      <c r="Q226" s="336">
        <v>0.17799999999999999</v>
      </c>
    </row>
    <row r="227" spans="15:17" x14ac:dyDescent="0.2">
      <c r="O227" s="334" t="s">
        <v>724</v>
      </c>
      <c r="P227" s="335" t="s">
        <v>595</v>
      </c>
      <c r="Q227" s="336">
        <v>0.32700000000000001</v>
      </c>
    </row>
    <row r="228" spans="15:17" x14ac:dyDescent="0.2">
      <c r="O228" s="334" t="s">
        <v>725</v>
      </c>
      <c r="P228" s="335" t="s">
        <v>596</v>
      </c>
      <c r="Q228" s="336">
        <v>0.435</v>
      </c>
    </row>
    <row r="229" spans="15:17" x14ac:dyDescent="0.2">
      <c r="O229" s="334" t="s">
        <v>726</v>
      </c>
      <c r="P229" s="335" t="s">
        <v>597</v>
      </c>
      <c r="Q229" s="336">
        <v>0.495</v>
      </c>
    </row>
    <row r="230" spans="15:17" x14ac:dyDescent="0.2">
      <c r="O230" s="334" t="s">
        <v>727</v>
      </c>
      <c r="P230" s="335" t="s">
        <v>598</v>
      </c>
      <c r="Q230" s="336">
        <v>0.125</v>
      </c>
    </row>
    <row r="231" spans="15:17" x14ac:dyDescent="0.2">
      <c r="O231" s="334" t="s">
        <v>728</v>
      </c>
      <c r="P231" s="335" t="s">
        <v>599</v>
      </c>
      <c r="Q231" s="336">
        <v>0.32500000000000001</v>
      </c>
    </row>
    <row r="232" spans="15:17" x14ac:dyDescent="0.2">
      <c r="O232" s="334" t="s">
        <v>729</v>
      </c>
      <c r="P232" s="335" t="s">
        <v>600</v>
      </c>
      <c r="Q232" s="336">
        <v>0.47</v>
      </c>
    </row>
    <row r="233" spans="15:17" x14ac:dyDescent="0.2">
      <c r="O233" s="334" t="s">
        <v>730</v>
      </c>
      <c r="P233" s="335" t="s">
        <v>402</v>
      </c>
      <c r="Q233" s="336">
        <v>0</v>
      </c>
    </row>
    <row r="234" spans="15:17" x14ac:dyDescent="0.2">
      <c r="O234" s="334" t="s">
        <v>731</v>
      </c>
      <c r="P234" s="335" t="s">
        <v>404</v>
      </c>
      <c r="Q234" s="336">
        <v>0</v>
      </c>
    </row>
    <row r="235" spans="15:17" x14ac:dyDescent="0.2">
      <c r="O235" s="334" t="s">
        <v>732</v>
      </c>
      <c r="P235" s="335" t="s">
        <v>406</v>
      </c>
      <c r="Q235" s="336">
        <v>0</v>
      </c>
    </row>
    <row r="236" spans="15:17" x14ac:dyDescent="0.2">
      <c r="O236" s="334" t="s">
        <v>733</v>
      </c>
      <c r="P236" s="335" t="s">
        <v>408</v>
      </c>
      <c r="Q236" s="336">
        <v>0</v>
      </c>
    </row>
    <row r="237" spans="15:17" x14ac:dyDescent="0.2">
      <c r="O237" s="334" t="s">
        <v>734</v>
      </c>
      <c r="P237" s="335" t="s">
        <v>410</v>
      </c>
      <c r="Q237" s="336">
        <v>0</v>
      </c>
    </row>
    <row r="238" spans="15:17" x14ac:dyDescent="0.2">
      <c r="O238" s="334" t="s">
        <v>735</v>
      </c>
      <c r="P238" s="335" t="s">
        <v>412</v>
      </c>
      <c r="Q238" s="336">
        <v>0</v>
      </c>
    </row>
    <row r="239" spans="15:17" x14ac:dyDescent="0.2">
      <c r="O239" s="334" t="s">
        <v>736</v>
      </c>
      <c r="P239" s="335" t="s">
        <v>601</v>
      </c>
      <c r="Q239" s="336">
        <v>0</v>
      </c>
    </row>
    <row r="240" spans="15:17" x14ac:dyDescent="0.2">
      <c r="O240" s="334" t="s">
        <v>737</v>
      </c>
      <c r="P240" s="335" t="s">
        <v>602</v>
      </c>
      <c r="Q240" s="336">
        <v>0</v>
      </c>
    </row>
    <row r="241" spans="15:17" x14ac:dyDescent="0.2">
      <c r="O241" s="334" t="s">
        <v>738</v>
      </c>
      <c r="P241" s="335" t="s">
        <v>603</v>
      </c>
      <c r="Q241" s="336">
        <v>0</v>
      </c>
    </row>
    <row r="242" spans="15:17" x14ac:dyDescent="0.2">
      <c r="O242" s="334" t="s">
        <v>739</v>
      </c>
      <c r="P242" s="335" t="s">
        <v>604</v>
      </c>
      <c r="Q242" s="336">
        <v>0.443</v>
      </c>
    </row>
    <row r="243" spans="15:17" x14ac:dyDescent="0.2">
      <c r="O243" s="334" t="s">
        <v>740</v>
      </c>
      <c r="P243" s="335" t="s">
        <v>418</v>
      </c>
      <c r="Q243" s="336">
        <v>0</v>
      </c>
    </row>
    <row r="244" spans="15:17" x14ac:dyDescent="0.2">
      <c r="O244" s="334" t="s">
        <v>741</v>
      </c>
      <c r="P244" s="335" t="s">
        <v>420</v>
      </c>
      <c r="Q244" s="336">
        <v>0</v>
      </c>
    </row>
    <row r="245" spans="15:17" x14ac:dyDescent="0.2">
      <c r="O245" s="334" t="s">
        <v>742</v>
      </c>
      <c r="P245" s="335" t="s">
        <v>605</v>
      </c>
      <c r="Q245" s="336">
        <v>0.1</v>
      </c>
    </row>
    <row r="246" spans="15:17" x14ac:dyDescent="0.2">
      <c r="O246" s="334" t="s">
        <v>743</v>
      </c>
      <c r="P246" s="335" t="s">
        <v>606</v>
      </c>
      <c r="Q246" s="336">
        <v>0.25</v>
      </c>
    </row>
    <row r="247" spans="15:17" x14ac:dyDescent="0.2">
      <c r="O247" s="334" t="s">
        <v>744</v>
      </c>
      <c r="P247" s="335" t="s">
        <v>607</v>
      </c>
      <c r="Q247" s="336">
        <v>0.59399999999999997</v>
      </c>
    </row>
    <row r="248" spans="15:17" x14ac:dyDescent="0.2">
      <c r="O248" s="334" t="s">
        <v>745</v>
      </c>
      <c r="P248" s="335" t="s">
        <v>608</v>
      </c>
      <c r="Q248" s="336">
        <v>0</v>
      </c>
    </row>
    <row r="249" spans="15:17" x14ac:dyDescent="0.2">
      <c r="O249" s="334" t="s">
        <v>746</v>
      </c>
      <c r="P249" s="335" t="s">
        <v>609</v>
      </c>
      <c r="Q249" s="336">
        <v>0.44900000000000001</v>
      </c>
    </row>
    <row r="250" spans="15:17" x14ac:dyDescent="0.2">
      <c r="O250" s="334" t="s">
        <v>747</v>
      </c>
      <c r="P250" s="335" t="s">
        <v>610</v>
      </c>
      <c r="Q250" s="336">
        <v>0.42199999999999999</v>
      </c>
    </row>
    <row r="251" spans="15:17" x14ac:dyDescent="0.2">
      <c r="O251" s="334" t="s">
        <v>748</v>
      </c>
      <c r="P251" s="335" t="s">
        <v>611</v>
      </c>
      <c r="Q251" s="336">
        <v>0.47399999999999998</v>
      </c>
    </row>
    <row r="252" spans="15:17" x14ac:dyDescent="0.2">
      <c r="O252" s="334" t="s">
        <v>749</v>
      </c>
      <c r="P252" s="335" t="s">
        <v>434</v>
      </c>
      <c r="Q252" s="336">
        <v>0</v>
      </c>
    </row>
    <row r="253" spans="15:17" x14ac:dyDescent="0.2">
      <c r="O253" s="334" t="s">
        <v>750</v>
      </c>
      <c r="P253" s="335" t="s">
        <v>436</v>
      </c>
      <c r="Q253" s="336">
        <v>0.184</v>
      </c>
    </row>
    <row r="254" spans="15:17" x14ac:dyDescent="0.2">
      <c r="O254" s="334" t="s">
        <v>751</v>
      </c>
      <c r="P254" s="335" t="s">
        <v>438</v>
      </c>
      <c r="Q254" s="336">
        <v>0.377</v>
      </c>
    </row>
    <row r="255" spans="15:17" x14ac:dyDescent="0.2">
      <c r="O255" s="334" t="s">
        <v>752</v>
      </c>
      <c r="P255" s="335" t="s">
        <v>440</v>
      </c>
      <c r="Q255" s="336">
        <v>0</v>
      </c>
    </row>
    <row r="256" spans="15:17" x14ac:dyDescent="0.2">
      <c r="O256" s="334" t="s">
        <v>753</v>
      </c>
      <c r="P256" s="335" t="s">
        <v>612</v>
      </c>
      <c r="Q256" s="336">
        <v>0.502</v>
      </c>
    </row>
    <row r="257" spans="15:17" x14ac:dyDescent="0.2">
      <c r="O257" s="334" t="s">
        <v>754</v>
      </c>
      <c r="P257" s="335" t="s">
        <v>448</v>
      </c>
      <c r="Q257" s="336">
        <v>0</v>
      </c>
    </row>
    <row r="258" spans="15:17" x14ac:dyDescent="0.2">
      <c r="O258" s="334" t="s">
        <v>755</v>
      </c>
      <c r="P258" s="335" t="s">
        <v>450</v>
      </c>
      <c r="Q258" s="336">
        <v>0.19700000000000001</v>
      </c>
    </row>
    <row r="259" spans="15:17" x14ac:dyDescent="0.2">
      <c r="O259" s="334" t="s">
        <v>756</v>
      </c>
      <c r="P259" s="335" t="s">
        <v>452</v>
      </c>
      <c r="Q259" s="336">
        <v>0</v>
      </c>
    </row>
    <row r="260" spans="15:17" x14ac:dyDescent="0.2">
      <c r="O260" s="334" t="s">
        <v>757</v>
      </c>
      <c r="P260" s="335" t="s">
        <v>454</v>
      </c>
      <c r="Q260" s="336">
        <v>0</v>
      </c>
    </row>
    <row r="261" spans="15:17" x14ac:dyDescent="0.2">
      <c r="O261" s="334" t="s">
        <v>758</v>
      </c>
      <c r="P261" s="335" t="s">
        <v>456</v>
      </c>
      <c r="Q261" s="336">
        <v>0.247</v>
      </c>
    </row>
    <row r="262" spans="15:17" x14ac:dyDescent="0.2">
      <c r="O262" s="334" t="s">
        <v>759</v>
      </c>
      <c r="P262" s="335" t="s">
        <v>458</v>
      </c>
      <c r="Q262" s="336">
        <v>0</v>
      </c>
    </row>
    <row r="263" spans="15:17" x14ac:dyDescent="0.2">
      <c r="O263" s="334" t="s">
        <v>760</v>
      </c>
      <c r="P263" s="335" t="s">
        <v>460</v>
      </c>
      <c r="Q263" s="336">
        <v>0</v>
      </c>
    </row>
    <row r="264" spans="15:17" x14ac:dyDescent="0.2">
      <c r="O264" s="334" t="s">
        <v>761</v>
      </c>
      <c r="P264" s="335" t="s">
        <v>613</v>
      </c>
      <c r="Q264" s="336">
        <v>0</v>
      </c>
    </row>
    <row r="265" spans="15:17" x14ac:dyDescent="0.2">
      <c r="O265" s="334" t="s">
        <v>762</v>
      </c>
      <c r="P265" s="335" t="s">
        <v>614</v>
      </c>
      <c r="Q265" s="336">
        <v>0.248</v>
      </c>
    </row>
    <row r="266" spans="15:17" x14ac:dyDescent="0.2">
      <c r="O266" s="334" t="s">
        <v>763</v>
      </c>
      <c r="P266" s="335" t="s">
        <v>615</v>
      </c>
      <c r="Q266" s="336">
        <v>0.46400000000000002</v>
      </c>
    </row>
    <row r="267" spans="15:17" x14ac:dyDescent="0.2">
      <c r="O267" s="334" t="s">
        <v>764</v>
      </c>
      <c r="P267" s="335" t="s">
        <v>616</v>
      </c>
      <c r="Q267" s="336">
        <v>0.54</v>
      </c>
    </row>
    <row r="268" spans="15:17" x14ac:dyDescent="0.2">
      <c r="O268" s="334" t="s">
        <v>765</v>
      </c>
      <c r="P268" s="335" t="s">
        <v>468</v>
      </c>
      <c r="Q268" s="336">
        <v>0</v>
      </c>
    </row>
    <row r="269" spans="15:17" x14ac:dyDescent="0.2">
      <c r="O269" s="334" t="s">
        <v>766</v>
      </c>
      <c r="P269" s="335" t="s">
        <v>617</v>
      </c>
      <c r="Q269" s="336">
        <v>0.48500000000000004</v>
      </c>
    </row>
    <row r="270" spans="15:17" x14ac:dyDescent="0.2">
      <c r="O270" s="334" t="s">
        <v>767</v>
      </c>
      <c r="P270" s="335" t="s">
        <v>618</v>
      </c>
      <c r="Q270" s="336">
        <v>0</v>
      </c>
    </row>
    <row r="271" spans="15:17" x14ac:dyDescent="0.2">
      <c r="O271" s="343" t="s">
        <v>768</v>
      </c>
      <c r="P271" s="344" t="s">
        <v>619</v>
      </c>
      <c r="Q271" s="344">
        <v>0</v>
      </c>
    </row>
    <row r="272" spans="15:17" x14ac:dyDescent="0.2">
      <c r="O272" s="343" t="s">
        <v>769</v>
      </c>
      <c r="P272" s="344" t="s">
        <v>620</v>
      </c>
      <c r="Q272" s="344">
        <v>0</v>
      </c>
    </row>
    <row r="273" spans="15:17" x14ac:dyDescent="0.2">
      <c r="O273" s="343" t="s">
        <v>770</v>
      </c>
      <c r="P273" s="344" t="s">
        <v>621</v>
      </c>
      <c r="Q273" s="344">
        <v>0</v>
      </c>
    </row>
    <row r="274" spans="15:17" x14ac:dyDescent="0.2">
      <c r="O274" s="343" t="s">
        <v>771</v>
      </c>
      <c r="P274" s="344" t="s">
        <v>622</v>
      </c>
      <c r="Q274" s="344">
        <v>0.48000000000000004</v>
      </c>
    </row>
    <row r="275" spans="15:17" x14ac:dyDescent="0.2">
      <c r="O275" s="343" t="s">
        <v>772</v>
      </c>
      <c r="P275" s="344" t="s">
        <v>482</v>
      </c>
      <c r="Q275" s="344">
        <v>0</v>
      </c>
    </row>
    <row r="276" spans="15:17" x14ac:dyDescent="0.2">
      <c r="O276" s="343" t="s">
        <v>773</v>
      </c>
      <c r="P276" s="344" t="s">
        <v>484</v>
      </c>
      <c r="Q276" s="344">
        <v>0</v>
      </c>
    </row>
    <row r="277" spans="15:17" x14ac:dyDescent="0.2">
      <c r="O277" s="343" t="s">
        <v>774</v>
      </c>
      <c r="P277" s="344" t="s">
        <v>486</v>
      </c>
      <c r="Q277" s="344">
        <v>0.48199999999999998</v>
      </c>
    </row>
    <row r="278" spans="15:17" x14ac:dyDescent="0.2">
      <c r="O278" s="343" t="s">
        <v>775</v>
      </c>
      <c r="P278" s="344" t="s">
        <v>623</v>
      </c>
      <c r="Q278" s="344">
        <v>0</v>
      </c>
    </row>
    <row r="279" spans="15:17" x14ac:dyDescent="0.2">
      <c r="O279" s="343" t="s">
        <v>776</v>
      </c>
      <c r="P279" s="344" t="s">
        <v>624</v>
      </c>
      <c r="Q279" s="344">
        <v>0</v>
      </c>
    </row>
    <row r="280" spans="15:17" x14ac:dyDescent="0.2">
      <c r="O280" s="343" t="s">
        <v>777</v>
      </c>
      <c r="P280" s="344" t="s">
        <v>625</v>
      </c>
      <c r="Q280" s="344">
        <v>0.53799999999999992</v>
      </c>
    </row>
    <row r="281" spans="15:17" x14ac:dyDescent="0.2">
      <c r="O281" s="345" t="s">
        <v>778</v>
      </c>
      <c r="P281" s="346" t="s">
        <v>491</v>
      </c>
      <c r="Q281" s="346">
        <v>0</v>
      </c>
    </row>
    <row r="282" spans="15:17" x14ac:dyDescent="0.2">
      <c r="O282" s="345" t="s">
        <v>779</v>
      </c>
      <c r="P282" s="346" t="s">
        <v>493</v>
      </c>
      <c r="Q282" s="346">
        <v>0.34899999999999998</v>
      </c>
    </row>
    <row r="283" spans="15:17" x14ac:dyDescent="0.2">
      <c r="O283" s="345" t="s">
        <v>780</v>
      </c>
      <c r="P283" s="346" t="s">
        <v>495</v>
      </c>
      <c r="Q283" s="346">
        <v>0.28100000000000003</v>
      </c>
    </row>
    <row r="284" spans="15:17" x14ac:dyDescent="0.2">
      <c r="O284" s="345" t="s">
        <v>781</v>
      </c>
      <c r="P284" s="346" t="s">
        <v>497</v>
      </c>
      <c r="Q284" s="346">
        <v>0.30199999999999999</v>
      </c>
    </row>
    <row r="285" spans="15:17" x14ac:dyDescent="0.2">
      <c r="O285" s="345" t="s">
        <v>782</v>
      </c>
      <c r="P285" s="346" t="s">
        <v>626</v>
      </c>
      <c r="Q285" s="346">
        <v>0.216</v>
      </c>
    </row>
    <row r="286" spans="15:17" x14ac:dyDescent="0.2">
      <c r="O286" s="345" t="s">
        <v>783</v>
      </c>
      <c r="P286" s="346" t="s">
        <v>627</v>
      </c>
      <c r="Q286" s="346">
        <v>0.48899999999999993</v>
      </c>
    </row>
    <row r="287" spans="15:17" x14ac:dyDescent="0.2">
      <c r="O287" s="345" t="s">
        <v>784</v>
      </c>
      <c r="P287" s="346" t="s">
        <v>628</v>
      </c>
      <c r="Q287" s="346">
        <v>0</v>
      </c>
    </row>
    <row r="288" spans="15:17" x14ac:dyDescent="0.2">
      <c r="O288" s="345" t="s">
        <v>785</v>
      </c>
      <c r="P288" s="346" t="s">
        <v>629</v>
      </c>
      <c r="Q288" s="346">
        <v>0.19900000000000001</v>
      </c>
    </row>
    <row r="289" spans="15:17" ht="13.5" thickBot="1" x14ac:dyDescent="0.25">
      <c r="O289" s="347" t="s">
        <v>786</v>
      </c>
      <c r="P289" s="348" t="s">
        <v>630</v>
      </c>
      <c r="Q289" s="348">
        <v>0.41100000000000003</v>
      </c>
    </row>
    <row r="290" spans="15:17" x14ac:dyDescent="0.2">
      <c r="O290" s="349" t="s">
        <v>787</v>
      </c>
      <c r="P290" s="350" t="s">
        <v>196</v>
      </c>
      <c r="Q290" s="351">
        <v>0</v>
      </c>
    </row>
    <row r="291" spans="15:17" x14ac:dyDescent="0.2">
      <c r="O291" s="352" t="s">
        <v>788</v>
      </c>
      <c r="P291" s="346" t="s">
        <v>198</v>
      </c>
      <c r="Q291" s="353">
        <v>0.29199999999999998</v>
      </c>
    </row>
    <row r="292" spans="15:17" x14ac:dyDescent="0.2">
      <c r="O292" s="352" t="s">
        <v>789</v>
      </c>
      <c r="P292" s="346" t="s">
        <v>200</v>
      </c>
      <c r="Q292" s="353">
        <v>0.34799999999999998</v>
      </c>
    </row>
    <row r="293" spans="15:17" x14ac:dyDescent="0.2">
      <c r="O293" s="352" t="s">
        <v>790</v>
      </c>
      <c r="P293" s="346" t="s">
        <v>202</v>
      </c>
      <c r="Q293" s="353">
        <v>0.25</v>
      </c>
    </row>
    <row r="294" spans="15:17" x14ac:dyDescent="0.2">
      <c r="O294" s="352" t="s">
        <v>791</v>
      </c>
      <c r="P294" s="346" t="s">
        <v>204</v>
      </c>
      <c r="Q294" s="353">
        <v>0.378</v>
      </c>
    </row>
    <row r="295" spans="15:17" x14ac:dyDescent="0.2">
      <c r="O295" s="352" t="s">
        <v>792</v>
      </c>
      <c r="P295" s="346" t="s">
        <v>206</v>
      </c>
      <c r="Q295" s="353">
        <v>0</v>
      </c>
    </row>
    <row r="296" spans="15:17" x14ac:dyDescent="0.2">
      <c r="O296" s="352" t="s">
        <v>793</v>
      </c>
      <c r="P296" s="346" t="s">
        <v>208</v>
      </c>
      <c r="Q296" s="353">
        <v>0</v>
      </c>
    </row>
    <row r="297" spans="15:17" x14ac:dyDescent="0.2">
      <c r="O297" s="352" t="s">
        <v>794</v>
      </c>
      <c r="P297" s="346" t="s">
        <v>562</v>
      </c>
      <c r="Q297" s="353">
        <v>0</v>
      </c>
    </row>
    <row r="298" spans="15:17" x14ac:dyDescent="0.2">
      <c r="O298" s="352" t="s">
        <v>1202</v>
      </c>
      <c r="P298" s="346" t="s">
        <v>909</v>
      </c>
      <c r="Q298" s="353">
        <v>0</v>
      </c>
    </row>
    <row r="299" spans="15:17" x14ac:dyDescent="0.2">
      <c r="O299" s="352" t="s">
        <v>1203</v>
      </c>
      <c r="P299" s="346" t="s">
        <v>911</v>
      </c>
      <c r="Q299" s="353">
        <v>0.36599999999999999</v>
      </c>
    </row>
    <row r="300" spans="15:17" x14ac:dyDescent="0.2">
      <c r="O300" s="352" t="s">
        <v>1204</v>
      </c>
      <c r="P300" s="346" t="s">
        <v>913</v>
      </c>
      <c r="Q300" s="353">
        <v>0</v>
      </c>
    </row>
    <row r="301" spans="15:17" x14ac:dyDescent="0.2">
      <c r="O301" s="352" t="s">
        <v>1205</v>
      </c>
      <c r="P301" s="346" t="s">
        <v>915</v>
      </c>
      <c r="Q301" s="353">
        <v>0</v>
      </c>
    </row>
    <row r="302" spans="15:17" x14ac:dyDescent="0.2">
      <c r="O302" s="352" t="s">
        <v>1206</v>
      </c>
      <c r="P302" s="346" t="s">
        <v>917</v>
      </c>
      <c r="Q302" s="353">
        <v>0.59000000000000008</v>
      </c>
    </row>
    <row r="303" spans="15:17" x14ac:dyDescent="0.2">
      <c r="O303" s="352" t="s">
        <v>795</v>
      </c>
      <c r="P303" s="346" t="s">
        <v>244</v>
      </c>
      <c r="Q303" s="353">
        <v>0</v>
      </c>
    </row>
    <row r="304" spans="15:17" x14ac:dyDescent="0.2">
      <c r="O304" s="352" t="s">
        <v>796</v>
      </c>
      <c r="P304" s="346" t="s">
        <v>246</v>
      </c>
      <c r="Q304" s="353">
        <v>0</v>
      </c>
    </row>
    <row r="305" spans="15:17" x14ac:dyDescent="0.2">
      <c r="O305" s="352" t="s">
        <v>797</v>
      </c>
      <c r="P305" s="346" t="s">
        <v>248</v>
      </c>
      <c r="Q305" s="353">
        <v>0.2</v>
      </c>
    </row>
    <row r="306" spans="15:17" x14ac:dyDescent="0.2">
      <c r="O306" s="352" t="s">
        <v>798</v>
      </c>
      <c r="P306" s="346" t="s">
        <v>250</v>
      </c>
      <c r="Q306" s="353">
        <v>0.45100000000000001</v>
      </c>
    </row>
    <row r="307" spans="15:17" x14ac:dyDescent="0.2">
      <c r="O307" s="352" t="s">
        <v>799</v>
      </c>
      <c r="P307" s="346" t="s">
        <v>254</v>
      </c>
      <c r="Q307" s="353">
        <v>0</v>
      </c>
    </row>
    <row r="308" spans="15:17" x14ac:dyDescent="0.2">
      <c r="O308" s="352" t="s">
        <v>800</v>
      </c>
      <c r="P308" s="346" t="s">
        <v>256</v>
      </c>
      <c r="Q308" s="353">
        <v>0.2</v>
      </c>
    </row>
    <row r="309" spans="15:17" x14ac:dyDescent="0.2">
      <c r="O309" s="352" t="s">
        <v>801</v>
      </c>
      <c r="P309" s="346" t="s">
        <v>258</v>
      </c>
      <c r="Q309" s="353">
        <v>0.52100000000000002</v>
      </c>
    </row>
    <row r="310" spans="15:17" x14ac:dyDescent="0.2">
      <c r="O310" s="352" t="s">
        <v>802</v>
      </c>
      <c r="P310" s="346" t="s">
        <v>263</v>
      </c>
      <c r="Q310" s="353">
        <v>0</v>
      </c>
    </row>
    <row r="311" spans="15:17" x14ac:dyDescent="0.2">
      <c r="O311" s="352" t="s">
        <v>803</v>
      </c>
      <c r="P311" s="346" t="s">
        <v>265</v>
      </c>
      <c r="Q311" s="353">
        <v>0.378</v>
      </c>
    </row>
    <row r="312" spans="15:17" x14ac:dyDescent="0.2">
      <c r="O312" s="352" t="s">
        <v>804</v>
      </c>
      <c r="P312" s="346" t="s">
        <v>267</v>
      </c>
      <c r="Q312" s="353">
        <v>0</v>
      </c>
    </row>
    <row r="313" spans="15:17" x14ac:dyDescent="0.2">
      <c r="O313" s="352" t="s">
        <v>805</v>
      </c>
      <c r="P313" s="346" t="s">
        <v>270</v>
      </c>
      <c r="Q313" s="353">
        <v>0</v>
      </c>
    </row>
    <row r="314" spans="15:17" x14ac:dyDescent="0.2">
      <c r="O314" s="352" t="s">
        <v>806</v>
      </c>
      <c r="P314" s="346" t="s">
        <v>272</v>
      </c>
      <c r="Q314" s="353">
        <v>0</v>
      </c>
    </row>
    <row r="315" spans="15:17" x14ac:dyDescent="0.2">
      <c r="O315" s="352" t="s">
        <v>807</v>
      </c>
      <c r="P315" s="346" t="s">
        <v>274</v>
      </c>
      <c r="Q315" s="353">
        <v>0</v>
      </c>
    </row>
    <row r="316" spans="15:17" x14ac:dyDescent="0.2">
      <c r="O316" s="352" t="s">
        <v>808</v>
      </c>
      <c r="P316" s="346" t="s">
        <v>276</v>
      </c>
      <c r="Q316" s="353">
        <v>0</v>
      </c>
    </row>
    <row r="317" spans="15:17" x14ac:dyDescent="0.2">
      <c r="O317" s="352" t="s">
        <v>809</v>
      </c>
      <c r="P317" s="346" t="s">
        <v>278</v>
      </c>
      <c r="Q317" s="353">
        <v>0.1</v>
      </c>
    </row>
    <row r="318" spans="15:17" x14ac:dyDescent="0.2">
      <c r="O318" s="352" t="s">
        <v>810</v>
      </c>
      <c r="P318" s="346" t="s">
        <v>564</v>
      </c>
      <c r="Q318" s="353">
        <v>0.3</v>
      </c>
    </row>
    <row r="319" spans="15:17" x14ac:dyDescent="0.2">
      <c r="O319" s="352" t="s">
        <v>811</v>
      </c>
      <c r="P319" s="346" t="s">
        <v>565</v>
      </c>
      <c r="Q319" s="353">
        <v>0.4</v>
      </c>
    </row>
    <row r="320" spans="15:17" x14ac:dyDescent="0.2">
      <c r="O320" s="352" t="s">
        <v>1207</v>
      </c>
      <c r="P320" s="346" t="s">
        <v>936</v>
      </c>
      <c r="Q320" s="353">
        <v>0.57999999999999996</v>
      </c>
    </row>
    <row r="321" spans="15:17" x14ac:dyDescent="0.2">
      <c r="O321" s="352" t="s">
        <v>812</v>
      </c>
      <c r="P321" s="346" t="s">
        <v>284</v>
      </c>
      <c r="Q321" s="353">
        <v>0</v>
      </c>
    </row>
    <row r="322" spans="15:17" x14ac:dyDescent="0.2">
      <c r="O322" s="352" t="s">
        <v>813</v>
      </c>
      <c r="P322" s="346" t="s">
        <v>286</v>
      </c>
      <c r="Q322" s="353">
        <v>0.55400000000000005</v>
      </c>
    </row>
    <row r="323" spans="15:17" x14ac:dyDescent="0.2">
      <c r="O323" s="352" t="s">
        <v>814</v>
      </c>
      <c r="P323" s="346" t="s">
        <v>290</v>
      </c>
      <c r="Q323" s="353">
        <v>0</v>
      </c>
    </row>
    <row r="324" spans="15:17" x14ac:dyDescent="0.2">
      <c r="O324" s="352" t="s">
        <v>815</v>
      </c>
      <c r="P324" s="346" t="s">
        <v>292</v>
      </c>
      <c r="Q324" s="353">
        <v>0</v>
      </c>
    </row>
    <row r="325" spans="15:17" x14ac:dyDescent="0.2">
      <c r="O325" s="352" t="s">
        <v>816</v>
      </c>
      <c r="P325" s="346" t="s">
        <v>294</v>
      </c>
      <c r="Q325" s="353">
        <v>0.2</v>
      </c>
    </row>
    <row r="326" spans="15:17" x14ac:dyDescent="0.2">
      <c r="O326" s="352" t="s">
        <v>817</v>
      </c>
      <c r="P326" s="346" t="s">
        <v>296</v>
      </c>
      <c r="Q326" s="353">
        <v>0.22</v>
      </c>
    </row>
    <row r="327" spans="15:17" x14ac:dyDescent="0.2">
      <c r="O327" s="352" t="s">
        <v>818</v>
      </c>
      <c r="P327" s="346" t="s">
        <v>298</v>
      </c>
      <c r="Q327" s="353">
        <v>0.3</v>
      </c>
    </row>
    <row r="328" spans="15:17" x14ac:dyDescent="0.2">
      <c r="O328" s="352" t="s">
        <v>819</v>
      </c>
      <c r="P328" s="346" t="s">
        <v>300</v>
      </c>
      <c r="Q328" s="353">
        <v>0.34899999999999998</v>
      </c>
    </row>
    <row r="329" spans="15:17" x14ac:dyDescent="0.2">
      <c r="O329" s="352" t="s">
        <v>820</v>
      </c>
      <c r="P329" s="346" t="s">
        <v>302</v>
      </c>
      <c r="Q329" s="353">
        <v>0.37</v>
      </c>
    </row>
    <row r="330" spans="15:17" x14ac:dyDescent="0.2">
      <c r="O330" s="352" t="s">
        <v>1208</v>
      </c>
      <c r="P330" s="346" t="s">
        <v>947</v>
      </c>
      <c r="Q330" s="353">
        <v>0.4</v>
      </c>
    </row>
    <row r="331" spans="15:17" x14ac:dyDescent="0.2">
      <c r="O331" s="352" t="s">
        <v>1209</v>
      </c>
      <c r="P331" s="346" t="s">
        <v>949</v>
      </c>
      <c r="Q331" s="353">
        <v>0.40799999999999997</v>
      </c>
    </row>
    <row r="332" spans="15:17" x14ac:dyDescent="0.2">
      <c r="O332" s="352" t="s">
        <v>821</v>
      </c>
      <c r="P332" s="346" t="s">
        <v>568</v>
      </c>
      <c r="Q332" s="353">
        <v>0</v>
      </c>
    </row>
    <row r="333" spans="15:17" x14ac:dyDescent="0.2">
      <c r="O333" s="352" t="s">
        <v>822</v>
      </c>
      <c r="P333" s="346" t="s">
        <v>569</v>
      </c>
      <c r="Q333" s="353">
        <v>0.44800000000000001</v>
      </c>
    </row>
    <row r="334" spans="15:17" x14ac:dyDescent="0.2">
      <c r="O334" s="352" t="s">
        <v>823</v>
      </c>
      <c r="P334" s="346" t="s">
        <v>570</v>
      </c>
      <c r="Q334" s="353">
        <v>0</v>
      </c>
    </row>
    <row r="335" spans="15:17" x14ac:dyDescent="0.2">
      <c r="O335" s="352" t="s">
        <v>1210</v>
      </c>
      <c r="P335" s="346" t="s">
        <v>956</v>
      </c>
      <c r="Q335" s="353">
        <v>0.51800000000000002</v>
      </c>
    </row>
    <row r="336" spans="15:17" x14ac:dyDescent="0.2">
      <c r="O336" s="352" t="s">
        <v>824</v>
      </c>
      <c r="P336" s="346" t="s">
        <v>316</v>
      </c>
      <c r="Q336" s="353">
        <v>0</v>
      </c>
    </row>
    <row r="337" spans="15:17" x14ac:dyDescent="0.2">
      <c r="O337" s="352" t="s">
        <v>825</v>
      </c>
      <c r="P337" s="346" t="s">
        <v>571</v>
      </c>
      <c r="Q337" s="353">
        <v>0</v>
      </c>
    </row>
    <row r="338" spans="15:17" x14ac:dyDescent="0.2">
      <c r="O338" s="352" t="s">
        <v>826</v>
      </c>
      <c r="P338" s="346" t="s">
        <v>572</v>
      </c>
      <c r="Q338" s="353">
        <v>0.35899999999999999</v>
      </c>
    </row>
    <row r="339" spans="15:17" x14ac:dyDescent="0.2">
      <c r="O339" s="352" t="s">
        <v>827</v>
      </c>
      <c r="P339" s="346" t="s">
        <v>573</v>
      </c>
      <c r="Q339" s="353">
        <v>0.45800000000000002</v>
      </c>
    </row>
    <row r="340" spans="15:17" x14ac:dyDescent="0.2">
      <c r="O340" s="352" t="s">
        <v>828</v>
      </c>
      <c r="P340" s="346" t="s">
        <v>322</v>
      </c>
      <c r="Q340" s="353">
        <v>0.39900000000000002</v>
      </c>
    </row>
    <row r="341" spans="15:17" x14ac:dyDescent="0.2">
      <c r="O341" s="352" t="s">
        <v>829</v>
      </c>
      <c r="P341" s="346" t="s">
        <v>324</v>
      </c>
      <c r="Q341" s="353">
        <v>0.29899999999999999</v>
      </c>
    </row>
    <row r="342" spans="15:17" x14ac:dyDescent="0.2">
      <c r="O342" s="352" t="s">
        <v>830</v>
      </c>
      <c r="P342" s="346" t="s">
        <v>326</v>
      </c>
      <c r="Q342" s="353">
        <v>0.19900000000000001</v>
      </c>
    </row>
    <row r="343" spans="15:17" x14ac:dyDescent="0.2">
      <c r="O343" s="352" t="s">
        <v>831</v>
      </c>
      <c r="P343" s="346" t="s">
        <v>328</v>
      </c>
      <c r="Q343" s="353">
        <v>0</v>
      </c>
    </row>
    <row r="344" spans="15:17" x14ac:dyDescent="0.2">
      <c r="O344" s="352" t="s">
        <v>832</v>
      </c>
      <c r="P344" s="346" t="s">
        <v>330</v>
      </c>
      <c r="Q344" s="353">
        <v>0.45</v>
      </c>
    </row>
    <row r="345" spans="15:17" x14ac:dyDescent="0.2">
      <c r="O345" s="352" t="s">
        <v>833</v>
      </c>
      <c r="P345" s="346" t="s">
        <v>332</v>
      </c>
      <c r="Q345" s="353">
        <v>0.315</v>
      </c>
    </row>
    <row r="346" spans="15:17" x14ac:dyDescent="0.2">
      <c r="O346" s="352" t="s">
        <v>834</v>
      </c>
      <c r="P346" s="346" t="s">
        <v>574</v>
      </c>
      <c r="Q346" s="353">
        <v>0.23499999999999999</v>
      </c>
    </row>
    <row r="347" spans="15:17" x14ac:dyDescent="0.2">
      <c r="O347" s="352" t="s">
        <v>835</v>
      </c>
      <c r="P347" s="346" t="s">
        <v>575</v>
      </c>
      <c r="Q347" s="353">
        <v>0.73399999999999999</v>
      </c>
    </row>
    <row r="348" spans="15:17" x14ac:dyDescent="0.2">
      <c r="O348" s="352" t="s">
        <v>836</v>
      </c>
      <c r="P348" s="346" t="s">
        <v>631</v>
      </c>
      <c r="Q348" s="353">
        <v>0</v>
      </c>
    </row>
    <row r="349" spans="15:17" x14ac:dyDescent="0.2">
      <c r="O349" s="352" t="s">
        <v>837</v>
      </c>
      <c r="P349" s="346" t="s">
        <v>632</v>
      </c>
      <c r="Q349" s="353">
        <v>0.3</v>
      </c>
    </row>
    <row r="350" spans="15:17" x14ac:dyDescent="0.2">
      <c r="O350" s="352" t="s">
        <v>838</v>
      </c>
      <c r="P350" s="346" t="s">
        <v>633</v>
      </c>
      <c r="Q350" s="353">
        <v>0.45600000000000002</v>
      </c>
    </row>
    <row r="351" spans="15:17" x14ac:dyDescent="0.2">
      <c r="O351" s="352" t="s">
        <v>839</v>
      </c>
      <c r="P351" s="346" t="s">
        <v>634</v>
      </c>
      <c r="Q351" s="353">
        <v>0.44700000000000001</v>
      </c>
    </row>
    <row r="352" spans="15:17" x14ac:dyDescent="0.2">
      <c r="O352" s="352" t="s">
        <v>840</v>
      </c>
      <c r="P352" s="346" t="s">
        <v>346</v>
      </c>
      <c r="Q352" s="353">
        <v>0</v>
      </c>
    </row>
    <row r="353" spans="15:17" x14ac:dyDescent="0.2">
      <c r="O353" s="352" t="s">
        <v>841</v>
      </c>
      <c r="P353" s="346" t="s">
        <v>348</v>
      </c>
      <c r="Q353" s="353">
        <v>0</v>
      </c>
    </row>
    <row r="354" spans="15:17" x14ac:dyDescent="0.2">
      <c r="O354" s="352" t="s">
        <v>842</v>
      </c>
      <c r="P354" s="346" t="s">
        <v>350</v>
      </c>
      <c r="Q354" s="353">
        <v>0</v>
      </c>
    </row>
    <row r="355" spans="15:17" x14ac:dyDescent="0.2">
      <c r="O355" s="352" t="s">
        <v>843</v>
      </c>
      <c r="P355" s="346" t="s">
        <v>580</v>
      </c>
      <c r="Q355" s="353">
        <v>0</v>
      </c>
    </row>
    <row r="356" spans="15:17" x14ac:dyDescent="0.2">
      <c r="O356" s="352" t="s">
        <v>844</v>
      </c>
      <c r="P356" s="346" t="s">
        <v>581</v>
      </c>
      <c r="Q356" s="353">
        <v>0</v>
      </c>
    </row>
    <row r="357" spans="15:17" x14ac:dyDescent="0.2">
      <c r="O357" s="352" t="s">
        <v>1211</v>
      </c>
      <c r="P357" s="346" t="s">
        <v>1212</v>
      </c>
      <c r="Q357" s="353">
        <v>0</v>
      </c>
    </row>
    <row r="358" spans="15:17" x14ac:dyDescent="0.2">
      <c r="O358" s="352" t="s">
        <v>1213</v>
      </c>
      <c r="P358" s="346" t="s">
        <v>1214</v>
      </c>
      <c r="Q358" s="353">
        <v>0</v>
      </c>
    </row>
    <row r="359" spans="15:17" x14ac:dyDescent="0.2">
      <c r="O359" s="352" t="s">
        <v>1215</v>
      </c>
      <c r="P359" s="346" t="s">
        <v>1216</v>
      </c>
      <c r="Q359" s="353">
        <v>0</v>
      </c>
    </row>
    <row r="360" spans="15:17" x14ac:dyDescent="0.2">
      <c r="O360" s="352" t="s">
        <v>1217</v>
      </c>
      <c r="P360" s="346" t="s">
        <v>1218</v>
      </c>
      <c r="Q360" s="353">
        <v>0.311</v>
      </c>
    </row>
    <row r="361" spans="15:17" x14ac:dyDescent="0.2">
      <c r="O361" s="352" t="s">
        <v>845</v>
      </c>
      <c r="P361" s="346" t="s">
        <v>583</v>
      </c>
      <c r="Q361" s="353">
        <v>0</v>
      </c>
    </row>
    <row r="362" spans="15:17" x14ac:dyDescent="0.2">
      <c r="O362" s="352" t="s">
        <v>846</v>
      </c>
      <c r="P362" s="346" t="s">
        <v>358</v>
      </c>
      <c r="Q362" s="353">
        <v>0</v>
      </c>
    </row>
    <row r="363" spans="15:17" x14ac:dyDescent="0.2">
      <c r="O363" s="352" t="s">
        <v>847</v>
      </c>
      <c r="P363" s="346" t="s">
        <v>586</v>
      </c>
      <c r="Q363" s="353">
        <v>0.57300000000000006</v>
      </c>
    </row>
    <row r="364" spans="15:17" x14ac:dyDescent="0.2">
      <c r="O364" s="352" t="s">
        <v>1219</v>
      </c>
      <c r="P364" s="346" t="s">
        <v>993</v>
      </c>
      <c r="Q364" s="353">
        <v>0.47399999999999998</v>
      </c>
    </row>
    <row r="365" spans="15:17" x14ac:dyDescent="0.2">
      <c r="O365" s="352" t="s">
        <v>848</v>
      </c>
      <c r="P365" s="346" t="s">
        <v>362</v>
      </c>
      <c r="Q365" s="353">
        <v>0</v>
      </c>
    </row>
    <row r="366" spans="15:17" x14ac:dyDescent="0.2">
      <c r="O366" s="352" t="s">
        <v>849</v>
      </c>
      <c r="P366" s="346" t="s">
        <v>364</v>
      </c>
      <c r="Q366" s="353">
        <v>0.46200000000000002</v>
      </c>
    </row>
    <row r="367" spans="15:17" x14ac:dyDescent="0.2">
      <c r="O367" s="352" t="s">
        <v>850</v>
      </c>
      <c r="P367" s="346" t="s">
        <v>587</v>
      </c>
      <c r="Q367" s="353">
        <v>0</v>
      </c>
    </row>
    <row r="368" spans="15:17" x14ac:dyDescent="0.2">
      <c r="O368" s="352" t="s">
        <v>1220</v>
      </c>
      <c r="P368" s="346" t="s">
        <v>1000</v>
      </c>
      <c r="Q368" s="353">
        <v>0.435</v>
      </c>
    </row>
    <row r="369" spans="15:17" x14ac:dyDescent="0.2">
      <c r="O369" s="352" t="s">
        <v>1221</v>
      </c>
      <c r="P369" s="346" t="s">
        <v>1002</v>
      </c>
      <c r="Q369" s="353">
        <v>0.47300000000000003</v>
      </c>
    </row>
    <row r="370" spans="15:17" x14ac:dyDescent="0.2">
      <c r="O370" s="352" t="s">
        <v>1222</v>
      </c>
      <c r="P370" s="346" t="s">
        <v>1004</v>
      </c>
      <c r="Q370" s="353">
        <v>0</v>
      </c>
    </row>
    <row r="371" spans="15:17" x14ac:dyDescent="0.2">
      <c r="O371" s="352" t="s">
        <v>1223</v>
      </c>
      <c r="P371" s="346" t="s">
        <v>1006</v>
      </c>
      <c r="Q371" s="353">
        <v>0.45399999999999996</v>
      </c>
    </row>
    <row r="372" spans="15:17" x14ac:dyDescent="0.2">
      <c r="O372" s="352" t="s">
        <v>851</v>
      </c>
      <c r="P372" s="346" t="s">
        <v>372</v>
      </c>
      <c r="Q372" s="353">
        <v>0</v>
      </c>
    </row>
    <row r="373" spans="15:17" x14ac:dyDescent="0.2">
      <c r="O373" s="352" t="s">
        <v>1224</v>
      </c>
      <c r="P373" s="346" t="s">
        <v>1225</v>
      </c>
      <c r="Q373" s="353">
        <v>0</v>
      </c>
    </row>
    <row r="374" spans="15:17" x14ac:dyDescent="0.2">
      <c r="O374" s="352" t="s">
        <v>852</v>
      </c>
      <c r="P374" s="346" t="s">
        <v>593</v>
      </c>
      <c r="Q374" s="353">
        <v>0</v>
      </c>
    </row>
    <row r="375" spans="15:17" x14ac:dyDescent="0.2">
      <c r="O375" s="352" t="s">
        <v>853</v>
      </c>
      <c r="P375" s="346" t="s">
        <v>594</v>
      </c>
      <c r="Q375" s="353">
        <v>0.38800000000000001</v>
      </c>
    </row>
    <row r="376" spans="15:17" x14ac:dyDescent="0.2">
      <c r="O376" s="352" t="s">
        <v>854</v>
      </c>
      <c r="P376" s="346" t="s">
        <v>390</v>
      </c>
      <c r="Q376" s="353">
        <v>0</v>
      </c>
    </row>
    <row r="377" spans="15:17" x14ac:dyDescent="0.2">
      <c r="O377" s="352" t="s">
        <v>855</v>
      </c>
      <c r="P377" s="346" t="s">
        <v>392</v>
      </c>
      <c r="Q377" s="353">
        <v>0.19400000000000001</v>
      </c>
    </row>
    <row r="378" spans="15:17" x14ac:dyDescent="0.2">
      <c r="O378" s="352" t="s">
        <v>856</v>
      </c>
      <c r="P378" s="346" t="s">
        <v>595</v>
      </c>
      <c r="Q378" s="353">
        <v>0.26699999999999996</v>
      </c>
    </row>
    <row r="379" spans="15:17" x14ac:dyDescent="0.2">
      <c r="O379" s="352" t="s">
        <v>1226</v>
      </c>
      <c r="P379" s="346" t="s">
        <v>1016</v>
      </c>
      <c r="Q379" s="353">
        <v>0.29300000000000004</v>
      </c>
    </row>
    <row r="380" spans="15:17" x14ac:dyDescent="0.2">
      <c r="O380" s="352" t="s">
        <v>1227</v>
      </c>
      <c r="P380" s="346" t="s">
        <v>1018</v>
      </c>
      <c r="Q380" s="353">
        <v>0.32600000000000001</v>
      </c>
    </row>
    <row r="381" spans="15:17" x14ac:dyDescent="0.2">
      <c r="O381" s="352" t="s">
        <v>1228</v>
      </c>
      <c r="P381" s="346" t="s">
        <v>1020</v>
      </c>
      <c r="Q381" s="353">
        <v>0.438</v>
      </c>
    </row>
    <row r="382" spans="15:17" x14ac:dyDescent="0.2">
      <c r="O382" s="352" t="s">
        <v>1229</v>
      </c>
      <c r="P382" s="346" t="s">
        <v>1022</v>
      </c>
      <c r="Q382" s="353">
        <v>0</v>
      </c>
    </row>
    <row r="383" spans="15:17" x14ac:dyDescent="0.2">
      <c r="O383" s="352" t="s">
        <v>1230</v>
      </c>
      <c r="P383" s="346" t="s">
        <v>1231</v>
      </c>
      <c r="Q383" s="353">
        <v>0.55800000000000005</v>
      </c>
    </row>
    <row r="384" spans="15:17" x14ac:dyDescent="0.2">
      <c r="O384" s="352" t="s">
        <v>857</v>
      </c>
      <c r="P384" s="346" t="s">
        <v>635</v>
      </c>
      <c r="Q384" s="353">
        <v>0</v>
      </c>
    </row>
    <row r="385" spans="15:17" x14ac:dyDescent="0.2">
      <c r="O385" s="352" t="s">
        <v>858</v>
      </c>
      <c r="P385" s="346" t="s">
        <v>636</v>
      </c>
      <c r="Q385" s="353">
        <v>0.29899999999999999</v>
      </c>
    </row>
    <row r="386" spans="15:17" x14ac:dyDescent="0.2">
      <c r="O386" s="352" t="s">
        <v>859</v>
      </c>
      <c r="P386" s="346" t="s">
        <v>637</v>
      </c>
      <c r="Q386" s="353">
        <v>0.45300000000000001</v>
      </c>
    </row>
    <row r="387" spans="15:17" x14ac:dyDescent="0.2">
      <c r="O387" s="352" t="s">
        <v>860</v>
      </c>
      <c r="P387" s="346" t="s">
        <v>402</v>
      </c>
      <c r="Q387" s="353">
        <v>0</v>
      </c>
    </row>
    <row r="388" spans="15:17" x14ac:dyDescent="0.2">
      <c r="O388" s="352" t="s">
        <v>861</v>
      </c>
      <c r="P388" s="346" t="s">
        <v>404</v>
      </c>
      <c r="Q388" s="353">
        <v>0</v>
      </c>
    </row>
    <row r="389" spans="15:17" x14ac:dyDescent="0.2">
      <c r="O389" s="352" t="s">
        <v>862</v>
      </c>
      <c r="P389" s="346" t="s">
        <v>406</v>
      </c>
      <c r="Q389" s="353">
        <v>0</v>
      </c>
    </row>
    <row r="390" spans="15:17" x14ac:dyDescent="0.2">
      <c r="O390" s="352" t="s">
        <v>863</v>
      </c>
      <c r="P390" s="346" t="s">
        <v>408</v>
      </c>
      <c r="Q390" s="353">
        <v>0</v>
      </c>
    </row>
    <row r="391" spans="15:17" x14ac:dyDescent="0.2">
      <c r="O391" s="352" t="s">
        <v>864</v>
      </c>
      <c r="P391" s="346" t="s">
        <v>410</v>
      </c>
      <c r="Q391" s="353">
        <v>0</v>
      </c>
    </row>
    <row r="392" spans="15:17" x14ac:dyDescent="0.2">
      <c r="O392" s="352" t="s">
        <v>865</v>
      </c>
      <c r="P392" s="346" t="s">
        <v>412</v>
      </c>
      <c r="Q392" s="353">
        <v>0</v>
      </c>
    </row>
    <row r="393" spans="15:17" x14ac:dyDescent="0.2">
      <c r="O393" s="352" t="s">
        <v>866</v>
      </c>
      <c r="P393" s="346" t="s">
        <v>601</v>
      </c>
      <c r="Q393" s="353">
        <v>0</v>
      </c>
    </row>
    <row r="394" spans="15:17" x14ac:dyDescent="0.2">
      <c r="O394" s="352" t="s">
        <v>867</v>
      </c>
      <c r="P394" s="346" t="s">
        <v>602</v>
      </c>
      <c r="Q394" s="353">
        <v>0</v>
      </c>
    </row>
    <row r="395" spans="15:17" x14ac:dyDescent="0.2">
      <c r="O395" s="352" t="s">
        <v>868</v>
      </c>
      <c r="P395" s="346" t="s">
        <v>603</v>
      </c>
      <c r="Q395" s="353">
        <v>0</v>
      </c>
    </row>
    <row r="396" spans="15:17" x14ac:dyDescent="0.2">
      <c r="O396" s="352" t="s">
        <v>1232</v>
      </c>
      <c r="P396" s="346" t="s">
        <v>1038</v>
      </c>
      <c r="Q396" s="353">
        <v>0</v>
      </c>
    </row>
    <row r="397" spans="15:17" x14ac:dyDescent="0.2">
      <c r="O397" s="352" t="s">
        <v>1233</v>
      </c>
      <c r="P397" s="346" t="s">
        <v>1040</v>
      </c>
      <c r="Q397" s="353">
        <v>0</v>
      </c>
    </row>
    <row r="398" spans="15:17" x14ac:dyDescent="0.2">
      <c r="O398" s="352" t="s">
        <v>1234</v>
      </c>
      <c r="P398" s="346" t="s">
        <v>1042</v>
      </c>
      <c r="Q398" s="353">
        <v>0.45600000000000002</v>
      </c>
    </row>
    <row r="399" spans="15:17" x14ac:dyDescent="0.2">
      <c r="O399" s="352" t="s">
        <v>869</v>
      </c>
      <c r="P399" s="346" t="s">
        <v>418</v>
      </c>
      <c r="Q399" s="353">
        <v>0</v>
      </c>
    </row>
    <row r="400" spans="15:17" x14ac:dyDescent="0.2">
      <c r="O400" s="352" t="s">
        <v>870</v>
      </c>
      <c r="P400" s="346" t="s">
        <v>420</v>
      </c>
      <c r="Q400" s="353">
        <v>0</v>
      </c>
    </row>
    <row r="401" spans="15:17" x14ac:dyDescent="0.2">
      <c r="O401" s="352" t="s">
        <v>871</v>
      </c>
      <c r="P401" s="346" t="s">
        <v>605</v>
      </c>
      <c r="Q401" s="353">
        <v>0.1</v>
      </c>
    </row>
    <row r="402" spans="15:17" x14ac:dyDescent="0.2">
      <c r="O402" s="352" t="s">
        <v>872</v>
      </c>
      <c r="P402" s="346" t="s">
        <v>606</v>
      </c>
      <c r="Q402" s="353">
        <v>0.25</v>
      </c>
    </row>
    <row r="403" spans="15:17" x14ac:dyDescent="0.2">
      <c r="O403" s="352" t="s">
        <v>1235</v>
      </c>
      <c r="P403" s="346" t="s">
        <v>1048</v>
      </c>
      <c r="Q403" s="353">
        <v>0</v>
      </c>
    </row>
    <row r="404" spans="15:17" x14ac:dyDescent="0.2">
      <c r="O404" s="352" t="s">
        <v>1236</v>
      </c>
      <c r="P404" s="346" t="s">
        <v>1050</v>
      </c>
      <c r="Q404" s="353">
        <v>0.69</v>
      </c>
    </row>
    <row r="405" spans="15:17" x14ac:dyDescent="0.2">
      <c r="O405" s="352" t="s">
        <v>873</v>
      </c>
      <c r="P405" s="346" t="s">
        <v>638</v>
      </c>
      <c r="Q405" s="353">
        <v>0</v>
      </c>
    </row>
    <row r="406" spans="15:17" x14ac:dyDescent="0.2">
      <c r="O406" s="352" t="s">
        <v>1237</v>
      </c>
      <c r="P406" s="346" t="s">
        <v>1053</v>
      </c>
      <c r="Q406" s="353">
        <v>0</v>
      </c>
    </row>
    <row r="407" spans="15:17" x14ac:dyDescent="0.2">
      <c r="O407" s="352" t="s">
        <v>1238</v>
      </c>
      <c r="P407" s="346" t="s">
        <v>1055</v>
      </c>
      <c r="Q407" s="353">
        <v>0.43</v>
      </c>
    </row>
    <row r="408" spans="15:17" x14ac:dyDescent="0.2">
      <c r="O408" s="352" t="s">
        <v>874</v>
      </c>
      <c r="P408" s="346" t="s">
        <v>610</v>
      </c>
      <c r="Q408" s="353">
        <v>0.40099999999999997</v>
      </c>
    </row>
    <row r="409" spans="15:17" x14ac:dyDescent="0.2">
      <c r="O409" s="352" t="s">
        <v>875</v>
      </c>
      <c r="P409" s="346" t="s">
        <v>434</v>
      </c>
      <c r="Q409" s="353">
        <v>0</v>
      </c>
    </row>
    <row r="410" spans="15:17" x14ac:dyDescent="0.2">
      <c r="O410" s="352" t="s">
        <v>876</v>
      </c>
      <c r="P410" s="346" t="s">
        <v>436</v>
      </c>
      <c r="Q410" s="353">
        <v>0.125</v>
      </c>
    </row>
    <row r="411" spans="15:17" x14ac:dyDescent="0.2">
      <c r="O411" s="352" t="s">
        <v>877</v>
      </c>
      <c r="P411" s="346" t="s">
        <v>438</v>
      </c>
      <c r="Q411" s="353">
        <v>0.16899999999999998</v>
      </c>
    </row>
    <row r="412" spans="15:17" x14ac:dyDescent="0.2">
      <c r="O412" s="352" t="s">
        <v>878</v>
      </c>
      <c r="P412" s="346" t="s">
        <v>440</v>
      </c>
      <c r="Q412" s="353">
        <v>0.25700000000000001</v>
      </c>
    </row>
    <row r="413" spans="15:17" x14ac:dyDescent="0.2">
      <c r="O413" s="352" t="s">
        <v>1239</v>
      </c>
      <c r="P413" s="346" t="s">
        <v>442</v>
      </c>
      <c r="Q413" s="353">
        <v>0.30099999999999999</v>
      </c>
    </row>
    <row r="414" spans="15:17" x14ac:dyDescent="0.2">
      <c r="O414" s="352" t="s">
        <v>1240</v>
      </c>
      <c r="P414" s="346" t="s">
        <v>1063</v>
      </c>
      <c r="Q414" s="353">
        <v>0.378</v>
      </c>
    </row>
    <row r="415" spans="15:17" x14ac:dyDescent="0.2">
      <c r="O415" s="352" t="s">
        <v>1241</v>
      </c>
      <c r="P415" s="346" t="s">
        <v>1065</v>
      </c>
      <c r="Q415" s="353">
        <v>0</v>
      </c>
    </row>
    <row r="416" spans="15:17" x14ac:dyDescent="0.2">
      <c r="O416" s="352" t="s">
        <v>1242</v>
      </c>
      <c r="P416" s="346" t="s">
        <v>1067</v>
      </c>
      <c r="Q416" s="353">
        <v>0</v>
      </c>
    </row>
    <row r="417" spans="15:17" x14ac:dyDescent="0.2">
      <c r="O417" s="352" t="s">
        <v>1243</v>
      </c>
      <c r="P417" s="346" t="s">
        <v>1069</v>
      </c>
      <c r="Q417" s="353">
        <v>0.56699999999999995</v>
      </c>
    </row>
    <row r="418" spans="15:17" x14ac:dyDescent="0.2">
      <c r="O418" s="352" t="s">
        <v>879</v>
      </c>
      <c r="P418" s="346" t="s">
        <v>448</v>
      </c>
      <c r="Q418" s="353">
        <v>0</v>
      </c>
    </row>
    <row r="419" spans="15:17" x14ac:dyDescent="0.2">
      <c r="O419" s="352" t="s">
        <v>880</v>
      </c>
      <c r="P419" s="346" t="s">
        <v>450</v>
      </c>
      <c r="Q419" s="353">
        <v>0.2</v>
      </c>
    </row>
    <row r="420" spans="15:17" x14ac:dyDescent="0.2">
      <c r="O420" s="352" t="s">
        <v>881</v>
      </c>
      <c r="P420" s="346" t="s">
        <v>452</v>
      </c>
      <c r="Q420" s="353">
        <v>0</v>
      </c>
    </row>
    <row r="421" spans="15:17" x14ac:dyDescent="0.2">
      <c r="O421" s="352" t="s">
        <v>882</v>
      </c>
      <c r="P421" s="346" t="s">
        <v>454</v>
      </c>
      <c r="Q421" s="353">
        <v>0</v>
      </c>
    </row>
    <row r="422" spans="15:17" x14ac:dyDescent="0.2">
      <c r="O422" s="352" t="s">
        <v>883</v>
      </c>
      <c r="P422" s="346" t="s">
        <v>456</v>
      </c>
      <c r="Q422" s="353">
        <v>0.248</v>
      </c>
    </row>
    <row r="423" spans="15:17" x14ac:dyDescent="0.2">
      <c r="O423" s="352" t="s">
        <v>884</v>
      </c>
      <c r="P423" s="346" t="s">
        <v>458</v>
      </c>
      <c r="Q423" s="353">
        <v>0</v>
      </c>
    </row>
    <row r="424" spans="15:17" x14ac:dyDescent="0.2">
      <c r="O424" s="352" t="s">
        <v>885</v>
      </c>
      <c r="P424" s="346" t="s">
        <v>460</v>
      </c>
      <c r="Q424" s="353">
        <v>0</v>
      </c>
    </row>
    <row r="425" spans="15:17" x14ac:dyDescent="0.2">
      <c r="O425" s="352" t="s">
        <v>886</v>
      </c>
      <c r="P425" s="346" t="s">
        <v>613</v>
      </c>
      <c r="Q425" s="353">
        <v>0</v>
      </c>
    </row>
    <row r="426" spans="15:17" x14ac:dyDescent="0.2">
      <c r="O426" s="352" t="s">
        <v>887</v>
      </c>
      <c r="P426" s="346" t="s">
        <v>614</v>
      </c>
      <c r="Q426" s="353">
        <v>0.248</v>
      </c>
    </row>
    <row r="427" spans="15:17" x14ac:dyDescent="0.2">
      <c r="O427" s="352" t="s">
        <v>1244</v>
      </c>
      <c r="P427" s="346" t="s">
        <v>1080</v>
      </c>
      <c r="Q427" s="353">
        <v>0.161</v>
      </c>
    </row>
    <row r="428" spans="15:17" x14ac:dyDescent="0.2">
      <c r="O428" s="352" t="s">
        <v>1245</v>
      </c>
      <c r="P428" s="346" t="s">
        <v>1082</v>
      </c>
      <c r="Q428" s="353">
        <v>0.40799999999999997</v>
      </c>
    </row>
    <row r="429" spans="15:17" x14ac:dyDescent="0.2">
      <c r="O429" s="352" t="s">
        <v>888</v>
      </c>
      <c r="P429" s="346" t="s">
        <v>616</v>
      </c>
      <c r="Q429" s="353">
        <v>0.51</v>
      </c>
    </row>
    <row r="430" spans="15:17" x14ac:dyDescent="0.2">
      <c r="O430" s="352" t="s">
        <v>889</v>
      </c>
      <c r="P430" s="346" t="s">
        <v>468</v>
      </c>
      <c r="Q430" s="353">
        <v>0</v>
      </c>
    </row>
    <row r="431" spans="15:17" x14ac:dyDescent="0.2">
      <c r="O431" s="352" t="s">
        <v>1246</v>
      </c>
      <c r="P431" s="346" t="s">
        <v>1086</v>
      </c>
      <c r="Q431" s="353">
        <v>0</v>
      </c>
    </row>
    <row r="432" spans="15:17" x14ac:dyDescent="0.2">
      <c r="O432" s="352" t="s">
        <v>1247</v>
      </c>
      <c r="P432" s="346" t="s">
        <v>1088</v>
      </c>
      <c r="Q432" s="353">
        <v>0.29699999999999999</v>
      </c>
    </row>
    <row r="433" spans="15:17" x14ac:dyDescent="0.2">
      <c r="O433" s="352" t="s">
        <v>1248</v>
      </c>
      <c r="P433" s="346" t="s">
        <v>1090</v>
      </c>
      <c r="Q433" s="353">
        <v>0.439</v>
      </c>
    </row>
    <row r="434" spans="15:17" x14ac:dyDescent="0.2">
      <c r="O434" s="352" t="s">
        <v>890</v>
      </c>
      <c r="P434" s="346" t="s">
        <v>618</v>
      </c>
      <c r="Q434" s="353">
        <v>0</v>
      </c>
    </row>
    <row r="435" spans="15:17" x14ac:dyDescent="0.2">
      <c r="O435" s="354" t="s">
        <v>1249</v>
      </c>
      <c r="P435" s="346" t="s">
        <v>1250</v>
      </c>
      <c r="Q435" s="355">
        <v>0.505</v>
      </c>
    </row>
    <row r="436" spans="15:17" x14ac:dyDescent="0.2">
      <c r="O436" s="354" t="s">
        <v>891</v>
      </c>
      <c r="P436" s="346" t="s">
        <v>623</v>
      </c>
      <c r="Q436" s="355">
        <v>0.16500000000000001</v>
      </c>
    </row>
    <row r="437" spans="15:17" x14ac:dyDescent="0.2">
      <c r="O437" s="354" t="s">
        <v>892</v>
      </c>
      <c r="P437" s="346" t="s">
        <v>624</v>
      </c>
      <c r="Q437" s="355">
        <v>0</v>
      </c>
    </row>
    <row r="438" spans="15:17" x14ac:dyDescent="0.2">
      <c r="O438" s="354" t="s">
        <v>893</v>
      </c>
      <c r="P438" s="346" t="s">
        <v>639</v>
      </c>
      <c r="Q438" s="355">
        <v>0.2</v>
      </c>
    </row>
    <row r="439" spans="15:17" x14ac:dyDescent="0.2">
      <c r="O439" s="354" t="s">
        <v>894</v>
      </c>
      <c r="P439" s="346" t="s">
        <v>491</v>
      </c>
      <c r="Q439" s="355">
        <v>0</v>
      </c>
    </row>
    <row r="440" spans="15:17" x14ac:dyDescent="0.2">
      <c r="O440" s="354" t="s">
        <v>895</v>
      </c>
      <c r="P440" s="346" t="s">
        <v>493</v>
      </c>
      <c r="Q440" s="355">
        <v>0.217</v>
      </c>
    </row>
    <row r="441" spans="15:17" x14ac:dyDescent="0.2">
      <c r="O441" s="354" t="s">
        <v>896</v>
      </c>
      <c r="P441" s="346" t="s">
        <v>495</v>
      </c>
      <c r="Q441" s="355">
        <v>0.28200000000000003</v>
      </c>
    </row>
    <row r="442" spans="15:17" x14ac:dyDescent="0.2">
      <c r="O442" s="354" t="s">
        <v>897</v>
      </c>
      <c r="P442" s="346" t="s">
        <v>497</v>
      </c>
      <c r="Q442" s="355">
        <v>0.30399999999999999</v>
      </c>
    </row>
    <row r="443" spans="15:17" x14ac:dyDescent="0.2">
      <c r="O443" s="354" t="s">
        <v>1251</v>
      </c>
      <c r="P443" s="346" t="s">
        <v>499</v>
      </c>
      <c r="Q443" s="355">
        <v>0.49399999999999999</v>
      </c>
    </row>
    <row r="444" spans="15:17" x14ac:dyDescent="0.2">
      <c r="O444" s="354" t="s">
        <v>898</v>
      </c>
      <c r="P444" s="346" t="s">
        <v>640</v>
      </c>
      <c r="Q444" s="355">
        <v>0</v>
      </c>
    </row>
    <row r="445" spans="15:17" x14ac:dyDescent="0.2">
      <c r="O445" s="354" t="s">
        <v>1252</v>
      </c>
      <c r="P445" s="346" t="s">
        <v>1102</v>
      </c>
      <c r="Q445" s="355">
        <v>0.28499999999999998</v>
      </c>
    </row>
    <row r="446" spans="15:17" x14ac:dyDescent="0.2">
      <c r="O446" s="354" t="s">
        <v>1253</v>
      </c>
      <c r="P446" s="346" t="s">
        <v>1104</v>
      </c>
      <c r="Q446" s="355">
        <v>0.871</v>
      </c>
    </row>
    <row r="447" spans="15:17" x14ac:dyDescent="0.2">
      <c r="O447" s="354" t="s">
        <v>899</v>
      </c>
      <c r="P447" s="346" t="s">
        <v>641</v>
      </c>
      <c r="Q447" s="355">
        <v>0</v>
      </c>
    </row>
    <row r="448" spans="15:17" x14ac:dyDescent="0.2">
      <c r="O448" s="354" t="s">
        <v>1254</v>
      </c>
      <c r="P448" s="346" t="s">
        <v>1107</v>
      </c>
      <c r="Q448" s="355">
        <v>0.36499999999999999</v>
      </c>
    </row>
    <row r="449" spans="15:17" ht="13.5" thickBot="1" x14ac:dyDescent="0.25">
      <c r="O449" s="356" t="s">
        <v>1255</v>
      </c>
      <c r="P449" s="348" t="s">
        <v>1109</v>
      </c>
      <c r="Q449" s="357">
        <v>0.434</v>
      </c>
    </row>
    <row r="450" spans="15:17" x14ac:dyDescent="0.2">
      <c r="O450" s="354" t="s">
        <v>900</v>
      </c>
      <c r="P450" s="254" t="s">
        <v>196</v>
      </c>
      <c r="Q450" s="355">
        <v>0</v>
      </c>
    </row>
    <row r="451" spans="15:17" x14ac:dyDescent="0.2">
      <c r="O451" s="354" t="s">
        <v>901</v>
      </c>
      <c r="P451" s="254" t="s">
        <v>198</v>
      </c>
      <c r="Q451" s="355">
        <v>0.29199999999999998</v>
      </c>
    </row>
    <row r="452" spans="15:17" x14ac:dyDescent="0.2">
      <c r="O452" s="354" t="s">
        <v>902</v>
      </c>
      <c r="P452" s="254" t="s">
        <v>200</v>
      </c>
      <c r="Q452" s="355">
        <v>0.34799999999999998</v>
      </c>
    </row>
    <row r="453" spans="15:17" x14ac:dyDescent="0.2">
      <c r="O453" s="354" t="s">
        <v>903</v>
      </c>
      <c r="P453" s="254" t="s">
        <v>202</v>
      </c>
      <c r="Q453" s="355">
        <v>0.25</v>
      </c>
    </row>
    <row r="454" spans="15:17" x14ac:dyDescent="0.2">
      <c r="O454" s="354" t="s">
        <v>904</v>
      </c>
      <c r="P454" s="254" t="s">
        <v>204</v>
      </c>
      <c r="Q454" s="355">
        <v>0.378</v>
      </c>
    </row>
    <row r="455" spans="15:17" x14ac:dyDescent="0.2">
      <c r="O455" s="354" t="s">
        <v>905</v>
      </c>
      <c r="P455" s="254" t="s">
        <v>206</v>
      </c>
      <c r="Q455" s="355">
        <v>0</v>
      </c>
    </row>
    <row r="456" spans="15:17" x14ac:dyDescent="0.2">
      <c r="O456" s="354" t="s">
        <v>906</v>
      </c>
      <c r="P456" s="254" t="s">
        <v>208</v>
      </c>
      <c r="Q456" s="355">
        <v>0</v>
      </c>
    </row>
    <row r="457" spans="15:17" x14ac:dyDescent="0.2">
      <c r="O457" s="354" t="s">
        <v>907</v>
      </c>
      <c r="P457" s="254" t="s">
        <v>562</v>
      </c>
      <c r="Q457" s="355">
        <v>0</v>
      </c>
    </row>
    <row r="458" spans="15:17" x14ac:dyDescent="0.2">
      <c r="O458" s="354" t="s">
        <v>908</v>
      </c>
      <c r="P458" s="254" t="s">
        <v>909</v>
      </c>
      <c r="Q458" s="355">
        <v>0</v>
      </c>
    </row>
    <row r="459" spans="15:17" x14ac:dyDescent="0.2">
      <c r="O459" s="354" t="s">
        <v>910</v>
      </c>
      <c r="P459" s="254" t="s">
        <v>911</v>
      </c>
      <c r="Q459" s="355">
        <v>0.36599999999999999</v>
      </c>
    </row>
    <row r="460" spans="15:17" x14ac:dyDescent="0.2">
      <c r="O460" s="354" t="s">
        <v>912</v>
      </c>
      <c r="P460" s="254" t="s">
        <v>913</v>
      </c>
      <c r="Q460" s="355">
        <v>0</v>
      </c>
    </row>
    <row r="461" spans="15:17" x14ac:dyDescent="0.2">
      <c r="O461" s="354" t="s">
        <v>914</v>
      </c>
      <c r="P461" s="254" t="s">
        <v>915</v>
      </c>
      <c r="Q461" s="355">
        <v>0</v>
      </c>
    </row>
    <row r="462" spans="15:17" x14ac:dyDescent="0.2">
      <c r="O462" s="354" t="s">
        <v>916</v>
      </c>
      <c r="P462" s="254" t="s">
        <v>917</v>
      </c>
      <c r="Q462" s="355">
        <v>0.49799999999999994</v>
      </c>
    </row>
    <row r="463" spans="15:17" x14ac:dyDescent="0.2">
      <c r="O463" s="354" t="s">
        <v>918</v>
      </c>
      <c r="P463" s="254" t="s">
        <v>244</v>
      </c>
      <c r="Q463" s="355">
        <v>0</v>
      </c>
    </row>
    <row r="464" spans="15:17" x14ac:dyDescent="0.2">
      <c r="O464" s="354" t="s">
        <v>919</v>
      </c>
      <c r="P464" s="254" t="s">
        <v>246</v>
      </c>
      <c r="Q464" s="355">
        <v>0</v>
      </c>
    </row>
    <row r="465" spans="15:17" x14ac:dyDescent="0.2">
      <c r="O465" s="354" t="s">
        <v>920</v>
      </c>
      <c r="P465" s="254" t="s">
        <v>248</v>
      </c>
      <c r="Q465" s="355">
        <v>0.2</v>
      </c>
    </row>
    <row r="466" spans="15:17" x14ac:dyDescent="0.2">
      <c r="O466" s="354" t="s">
        <v>921</v>
      </c>
      <c r="P466" s="254" t="s">
        <v>250</v>
      </c>
      <c r="Q466" s="355">
        <v>0.495</v>
      </c>
    </row>
    <row r="467" spans="15:17" x14ac:dyDescent="0.2">
      <c r="O467" s="354" t="s">
        <v>922</v>
      </c>
      <c r="P467" s="254" t="s">
        <v>254</v>
      </c>
      <c r="Q467" s="355">
        <v>0</v>
      </c>
    </row>
    <row r="468" spans="15:17" x14ac:dyDescent="0.2">
      <c r="O468" s="354" t="s">
        <v>923</v>
      </c>
      <c r="P468" s="254" t="s">
        <v>256</v>
      </c>
      <c r="Q468" s="355">
        <v>0.2</v>
      </c>
    </row>
    <row r="469" spans="15:17" x14ac:dyDescent="0.2">
      <c r="O469" s="354" t="s">
        <v>924</v>
      </c>
      <c r="P469" s="254" t="s">
        <v>258</v>
      </c>
      <c r="Q469" s="355">
        <v>0.47600000000000003</v>
      </c>
    </row>
    <row r="470" spans="15:17" x14ac:dyDescent="0.2">
      <c r="O470" s="354" t="s">
        <v>925</v>
      </c>
      <c r="P470" s="254" t="s">
        <v>263</v>
      </c>
      <c r="Q470" s="355">
        <v>0</v>
      </c>
    </row>
    <row r="471" spans="15:17" x14ac:dyDescent="0.2">
      <c r="O471" s="354" t="s">
        <v>926</v>
      </c>
      <c r="P471" s="254" t="s">
        <v>265</v>
      </c>
      <c r="Q471" s="355">
        <v>0.378</v>
      </c>
    </row>
    <row r="472" spans="15:17" x14ac:dyDescent="0.2">
      <c r="O472" s="354" t="s">
        <v>927</v>
      </c>
      <c r="P472" s="254" t="s">
        <v>267</v>
      </c>
      <c r="Q472" s="355">
        <v>0</v>
      </c>
    </row>
    <row r="473" spans="15:17" x14ac:dyDescent="0.2">
      <c r="O473" s="354" t="s">
        <v>928</v>
      </c>
      <c r="P473" s="254" t="s">
        <v>270</v>
      </c>
      <c r="Q473" s="355">
        <v>0</v>
      </c>
    </row>
    <row r="474" spans="15:17" x14ac:dyDescent="0.2">
      <c r="O474" s="354" t="s">
        <v>929</v>
      </c>
      <c r="P474" s="254" t="s">
        <v>272</v>
      </c>
      <c r="Q474" s="355">
        <v>0</v>
      </c>
    </row>
    <row r="475" spans="15:17" x14ac:dyDescent="0.2">
      <c r="O475" s="354" t="s">
        <v>930</v>
      </c>
      <c r="P475" s="254" t="s">
        <v>274</v>
      </c>
      <c r="Q475" s="355">
        <v>0</v>
      </c>
    </row>
    <row r="476" spans="15:17" x14ac:dyDescent="0.2">
      <c r="O476" s="354" t="s">
        <v>931</v>
      </c>
      <c r="P476" s="254" t="s">
        <v>276</v>
      </c>
      <c r="Q476" s="355">
        <v>0</v>
      </c>
    </row>
    <row r="477" spans="15:17" x14ac:dyDescent="0.2">
      <c r="O477" s="354" t="s">
        <v>932</v>
      </c>
      <c r="P477" s="254" t="s">
        <v>278</v>
      </c>
      <c r="Q477" s="355">
        <v>0.1</v>
      </c>
    </row>
    <row r="478" spans="15:17" x14ac:dyDescent="0.2">
      <c r="O478" s="354" t="s">
        <v>933</v>
      </c>
      <c r="P478" s="254" t="s">
        <v>564</v>
      </c>
      <c r="Q478" s="355">
        <v>0.3</v>
      </c>
    </row>
    <row r="479" spans="15:17" x14ac:dyDescent="0.2">
      <c r="O479" s="354" t="s">
        <v>934</v>
      </c>
      <c r="P479" s="254" t="s">
        <v>565</v>
      </c>
      <c r="Q479" s="355">
        <v>0.4</v>
      </c>
    </row>
    <row r="480" spans="15:17" x14ac:dyDescent="0.2">
      <c r="O480" s="354" t="s">
        <v>935</v>
      </c>
      <c r="P480" s="254" t="s">
        <v>936</v>
      </c>
      <c r="Q480" s="355">
        <v>0.58399999999999996</v>
      </c>
    </row>
    <row r="481" spans="15:17" x14ac:dyDescent="0.2">
      <c r="O481" s="354" t="s">
        <v>937</v>
      </c>
      <c r="P481" s="254" t="s">
        <v>284</v>
      </c>
      <c r="Q481" s="355">
        <v>0</v>
      </c>
    </row>
    <row r="482" spans="15:17" x14ac:dyDescent="0.2">
      <c r="O482" s="354" t="s">
        <v>938</v>
      </c>
      <c r="P482" s="254" t="s">
        <v>286</v>
      </c>
      <c r="Q482" s="355">
        <v>0.503</v>
      </c>
    </row>
    <row r="483" spans="15:17" x14ac:dyDescent="0.2">
      <c r="O483" s="354" t="s">
        <v>939</v>
      </c>
      <c r="P483" s="254" t="s">
        <v>290</v>
      </c>
      <c r="Q483" s="355">
        <v>0</v>
      </c>
    </row>
    <row r="484" spans="15:17" x14ac:dyDescent="0.2">
      <c r="O484" s="354" t="s">
        <v>940</v>
      </c>
      <c r="P484" s="254" t="s">
        <v>292</v>
      </c>
      <c r="Q484" s="355">
        <v>0</v>
      </c>
    </row>
    <row r="485" spans="15:17" x14ac:dyDescent="0.2">
      <c r="O485" s="354" t="s">
        <v>941</v>
      </c>
      <c r="P485" s="254" t="s">
        <v>294</v>
      </c>
      <c r="Q485" s="355">
        <v>0.2</v>
      </c>
    </row>
    <row r="486" spans="15:17" x14ac:dyDescent="0.2">
      <c r="O486" s="354" t="s">
        <v>942</v>
      </c>
      <c r="P486" s="254" t="s">
        <v>296</v>
      </c>
      <c r="Q486" s="355">
        <v>0.22</v>
      </c>
    </row>
    <row r="487" spans="15:17" x14ac:dyDescent="0.2">
      <c r="O487" s="354" t="s">
        <v>943</v>
      </c>
      <c r="P487" s="254" t="s">
        <v>298</v>
      </c>
      <c r="Q487" s="355">
        <v>0.3</v>
      </c>
    </row>
    <row r="488" spans="15:17" x14ac:dyDescent="0.2">
      <c r="O488" s="354" t="s">
        <v>944</v>
      </c>
      <c r="P488" s="254" t="s">
        <v>300</v>
      </c>
      <c r="Q488" s="355">
        <v>0.34899999999999998</v>
      </c>
    </row>
    <row r="489" spans="15:17" x14ac:dyDescent="0.2">
      <c r="O489" s="354" t="s">
        <v>945</v>
      </c>
      <c r="P489" s="254" t="s">
        <v>302</v>
      </c>
      <c r="Q489" s="355">
        <v>0.37</v>
      </c>
    </row>
    <row r="490" spans="15:17" x14ac:dyDescent="0.2">
      <c r="O490" s="354" t="s">
        <v>946</v>
      </c>
      <c r="P490" s="254" t="s">
        <v>947</v>
      </c>
      <c r="Q490" s="355">
        <v>0.4</v>
      </c>
    </row>
    <row r="491" spans="15:17" x14ac:dyDescent="0.2">
      <c r="O491" s="354" t="s">
        <v>948</v>
      </c>
      <c r="P491" s="254" t="s">
        <v>949</v>
      </c>
      <c r="Q491" s="355">
        <v>0.36699999999999999</v>
      </c>
    </row>
    <row r="492" spans="15:17" x14ac:dyDescent="0.2">
      <c r="O492" s="354" t="s">
        <v>950</v>
      </c>
      <c r="P492" s="254" t="s">
        <v>951</v>
      </c>
      <c r="Q492" s="355">
        <v>0</v>
      </c>
    </row>
    <row r="493" spans="15:17" x14ac:dyDescent="0.2">
      <c r="O493" s="354" t="s">
        <v>952</v>
      </c>
      <c r="P493" s="254" t="s">
        <v>953</v>
      </c>
      <c r="Q493" s="355">
        <v>0.41399999999999998</v>
      </c>
    </row>
    <row r="494" spans="15:17" x14ac:dyDescent="0.2">
      <c r="O494" s="354" t="s">
        <v>954</v>
      </c>
      <c r="P494" s="254" t="s">
        <v>570</v>
      </c>
      <c r="Q494" s="355">
        <v>0</v>
      </c>
    </row>
    <row r="495" spans="15:17" x14ac:dyDescent="0.2">
      <c r="O495" s="354" t="s">
        <v>955</v>
      </c>
      <c r="P495" s="254" t="s">
        <v>956</v>
      </c>
      <c r="Q495" s="355">
        <v>0.441</v>
      </c>
    </row>
    <row r="496" spans="15:17" x14ac:dyDescent="0.2">
      <c r="O496" s="354" t="s">
        <v>957</v>
      </c>
      <c r="P496" s="254" t="s">
        <v>316</v>
      </c>
      <c r="Q496" s="355">
        <v>0</v>
      </c>
    </row>
    <row r="497" spans="15:17" x14ac:dyDescent="0.2">
      <c r="O497" s="354" t="s">
        <v>958</v>
      </c>
      <c r="P497" s="254" t="s">
        <v>571</v>
      </c>
      <c r="Q497" s="355">
        <v>0</v>
      </c>
    </row>
    <row r="498" spans="15:17" x14ac:dyDescent="0.2">
      <c r="O498" s="354" t="s">
        <v>959</v>
      </c>
      <c r="P498" s="254" t="s">
        <v>572</v>
      </c>
      <c r="Q498" s="355">
        <v>0.35899999999999999</v>
      </c>
    </row>
    <row r="499" spans="15:17" x14ac:dyDescent="0.2">
      <c r="O499" s="354" t="s">
        <v>960</v>
      </c>
      <c r="P499" s="254" t="s">
        <v>573</v>
      </c>
      <c r="Q499" s="355">
        <v>0.45600000000000002</v>
      </c>
    </row>
    <row r="500" spans="15:17" x14ac:dyDescent="0.2">
      <c r="O500" s="354" t="s">
        <v>961</v>
      </c>
      <c r="P500" s="254" t="s">
        <v>322</v>
      </c>
      <c r="Q500" s="355">
        <v>0.39900000000000002</v>
      </c>
    </row>
    <row r="501" spans="15:17" x14ac:dyDescent="0.2">
      <c r="O501" s="354" t="s">
        <v>962</v>
      </c>
      <c r="P501" s="254" t="s">
        <v>324</v>
      </c>
      <c r="Q501" s="355">
        <v>0.29899999999999999</v>
      </c>
    </row>
    <row r="502" spans="15:17" x14ac:dyDescent="0.2">
      <c r="O502" s="354" t="s">
        <v>963</v>
      </c>
      <c r="P502" s="254" t="s">
        <v>326</v>
      </c>
      <c r="Q502" s="355">
        <v>0.19900000000000001</v>
      </c>
    </row>
    <row r="503" spans="15:17" x14ac:dyDescent="0.2">
      <c r="O503" s="354" t="s">
        <v>964</v>
      </c>
      <c r="P503" s="254" t="s">
        <v>328</v>
      </c>
      <c r="Q503" s="355">
        <v>0</v>
      </c>
    </row>
    <row r="504" spans="15:17" x14ac:dyDescent="0.2">
      <c r="O504" s="354" t="s">
        <v>965</v>
      </c>
      <c r="P504" s="254" t="s">
        <v>330</v>
      </c>
      <c r="Q504" s="355">
        <v>0.45</v>
      </c>
    </row>
    <row r="505" spans="15:17" x14ac:dyDescent="0.2">
      <c r="O505" s="354" t="s">
        <v>966</v>
      </c>
      <c r="P505" s="254" t="s">
        <v>332</v>
      </c>
      <c r="Q505" s="355">
        <v>0.315</v>
      </c>
    </row>
    <row r="506" spans="15:17" x14ac:dyDescent="0.2">
      <c r="O506" s="354" t="s">
        <v>967</v>
      </c>
      <c r="P506" s="254" t="s">
        <v>574</v>
      </c>
      <c r="Q506" s="355">
        <v>0.23499999999999999</v>
      </c>
    </row>
    <row r="507" spans="15:17" x14ac:dyDescent="0.2">
      <c r="O507" s="354" t="s">
        <v>968</v>
      </c>
      <c r="P507" s="254" t="s">
        <v>575</v>
      </c>
      <c r="Q507" s="355">
        <v>0.58499999999999996</v>
      </c>
    </row>
    <row r="508" spans="15:17" x14ac:dyDescent="0.2">
      <c r="O508" s="354" t="s">
        <v>969</v>
      </c>
      <c r="P508" s="254" t="s">
        <v>631</v>
      </c>
      <c r="Q508" s="355">
        <v>0</v>
      </c>
    </row>
    <row r="509" spans="15:17" x14ac:dyDescent="0.2">
      <c r="O509" s="354" t="s">
        <v>970</v>
      </c>
      <c r="P509" s="254" t="s">
        <v>632</v>
      </c>
      <c r="Q509" s="355">
        <v>0.3</v>
      </c>
    </row>
    <row r="510" spans="15:17" x14ac:dyDescent="0.2">
      <c r="O510" s="354" t="s">
        <v>971</v>
      </c>
      <c r="P510" s="254" t="s">
        <v>633</v>
      </c>
      <c r="Q510" s="355">
        <v>0.45600000000000002</v>
      </c>
    </row>
    <row r="511" spans="15:17" x14ac:dyDescent="0.2">
      <c r="O511" s="354" t="s">
        <v>972</v>
      </c>
      <c r="P511" s="254" t="s">
        <v>634</v>
      </c>
      <c r="Q511" s="355">
        <v>0.52400000000000002</v>
      </c>
    </row>
    <row r="512" spans="15:17" x14ac:dyDescent="0.2">
      <c r="O512" s="354" t="s">
        <v>973</v>
      </c>
      <c r="P512" s="254" t="s">
        <v>974</v>
      </c>
      <c r="Q512" s="355">
        <v>0</v>
      </c>
    </row>
    <row r="513" spans="15:17" x14ac:dyDescent="0.2">
      <c r="O513" s="354" t="s">
        <v>975</v>
      </c>
      <c r="P513" s="254" t="s">
        <v>976</v>
      </c>
      <c r="Q513" s="355">
        <v>0</v>
      </c>
    </row>
    <row r="514" spans="15:17" x14ac:dyDescent="0.2">
      <c r="O514" s="354" t="s">
        <v>977</v>
      </c>
      <c r="P514" s="254" t="s">
        <v>978</v>
      </c>
      <c r="Q514" s="355">
        <v>0</v>
      </c>
    </row>
    <row r="515" spans="15:17" x14ac:dyDescent="0.2">
      <c r="O515" s="354" t="s">
        <v>979</v>
      </c>
      <c r="P515" s="254" t="s">
        <v>980</v>
      </c>
      <c r="Q515" s="355">
        <v>0</v>
      </c>
    </row>
    <row r="516" spans="15:17" x14ac:dyDescent="0.2">
      <c r="O516" s="354" t="s">
        <v>981</v>
      </c>
      <c r="P516" s="254" t="s">
        <v>982</v>
      </c>
      <c r="Q516" s="355">
        <v>0</v>
      </c>
    </row>
    <row r="517" spans="15:17" x14ac:dyDescent="0.2">
      <c r="O517" s="354" t="s">
        <v>983</v>
      </c>
      <c r="P517" s="254" t="s">
        <v>984</v>
      </c>
      <c r="Q517" s="355">
        <v>0</v>
      </c>
    </row>
    <row r="518" spans="15:17" x14ac:dyDescent="0.2">
      <c r="O518" s="354" t="s">
        <v>985</v>
      </c>
      <c r="P518" s="254" t="s">
        <v>986</v>
      </c>
      <c r="Q518" s="355">
        <v>0</v>
      </c>
    </row>
    <row r="519" spans="15:17" x14ac:dyDescent="0.2">
      <c r="O519" s="354" t="s">
        <v>987</v>
      </c>
      <c r="P519" s="254" t="s">
        <v>988</v>
      </c>
      <c r="Q519" s="355">
        <v>0</v>
      </c>
    </row>
    <row r="520" spans="15:17" x14ac:dyDescent="0.2">
      <c r="O520" s="354" t="s">
        <v>989</v>
      </c>
      <c r="P520" s="254" t="s">
        <v>990</v>
      </c>
      <c r="Q520" s="355">
        <v>0.434</v>
      </c>
    </row>
    <row r="521" spans="15:17" x14ac:dyDescent="0.2">
      <c r="O521" s="354" t="s">
        <v>991</v>
      </c>
      <c r="P521" s="254" t="s">
        <v>583</v>
      </c>
      <c r="Q521" s="355">
        <v>0</v>
      </c>
    </row>
    <row r="522" spans="15:17" x14ac:dyDescent="0.2">
      <c r="O522" s="354" t="s">
        <v>992</v>
      </c>
      <c r="P522" s="254" t="s">
        <v>993</v>
      </c>
      <c r="Q522" s="355">
        <v>0.44700000000000001</v>
      </c>
    </row>
    <row r="523" spans="15:17" x14ac:dyDescent="0.2">
      <c r="O523" s="354" t="s">
        <v>994</v>
      </c>
      <c r="P523" s="254" t="s">
        <v>358</v>
      </c>
      <c r="Q523" s="355">
        <v>0</v>
      </c>
    </row>
    <row r="524" spans="15:17" x14ac:dyDescent="0.2">
      <c r="O524" s="354" t="s">
        <v>995</v>
      </c>
      <c r="P524" s="254" t="s">
        <v>586</v>
      </c>
      <c r="Q524" s="355">
        <v>0.41499999999999998</v>
      </c>
    </row>
    <row r="525" spans="15:17" x14ac:dyDescent="0.2">
      <c r="O525" s="354" t="s">
        <v>996</v>
      </c>
      <c r="P525" s="254" t="s">
        <v>362</v>
      </c>
      <c r="Q525" s="355">
        <v>0</v>
      </c>
    </row>
    <row r="526" spans="15:17" x14ac:dyDescent="0.2">
      <c r="O526" s="354" t="s">
        <v>997</v>
      </c>
      <c r="P526" s="254" t="s">
        <v>364</v>
      </c>
      <c r="Q526" s="355">
        <v>0.44499999999999995</v>
      </c>
    </row>
    <row r="527" spans="15:17" x14ac:dyDescent="0.2">
      <c r="O527" s="354" t="s">
        <v>998</v>
      </c>
      <c r="P527" s="254" t="s">
        <v>587</v>
      </c>
      <c r="Q527" s="355">
        <v>0</v>
      </c>
    </row>
    <row r="528" spans="15:17" x14ac:dyDescent="0.2">
      <c r="O528" s="354" t="s">
        <v>999</v>
      </c>
      <c r="P528" s="254" t="s">
        <v>1000</v>
      </c>
      <c r="Q528" s="355">
        <v>0.47899999999999998</v>
      </c>
    </row>
    <row r="529" spans="15:17" x14ac:dyDescent="0.2">
      <c r="O529" s="354" t="s">
        <v>1001</v>
      </c>
      <c r="P529" s="254" t="s">
        <v>1002</v>
      </c>
      <c r="Q529" s="355">
        <v>0.47300000000000003</v>
      </c>
    </row>
    <row r="530" spans="15:17" x14ac:dyDescent="0.2">
      <c r="O530" s="354" t="s">
        <v>1003</v>
      </c>
      <c r="P530" s="254" t="s">
        <v>1004</v>
      </c>
      <c r="Q530" s="355">
        <v>0</v>
      </c>
    </row>
    <row r="531" spans="15:17" x14ac:dyDescent="0.2">
      <c r="O531" s="354" t="s">
        <v>1005</v>
      </c>
      <c r="P531" s="254" t="s">
        <v>1006</v>
      </c>
      <c r="Q531" s="355">
        <v>0.45400000000000001</v>
      </c>
    </row>
    <row r="532" spans="15:17" x14ac:dyDescent="0.2">
      <c r="O532" s="354" t="s">
        <v>1007</v>
      </c>
      <c r="P532" s="254" t="s">
        <v>372</v>
      </c>
      <c r="Q532" s="355">
        <v>0</v>
      </c>
    </row>
    <row r="533" spans="15:17" x14ac:dyDescent="0.2">
      <c r="O533" s="354" t="s">
        <v>1008</v>
      </c>
      <c r="P533" s="254" t="s">
        <v>1009</v>
      </c>
      <c r="Q533" s="355">
        <v>0.61399999999999999</v>
      </c>
    </row>
    <row r="534" spans="15:17" x14ac:dyDescent="0.2">
      <c r="O534" s="354" t="s">
        <v>1010</v>
      </c>
      <c r="P534" s="254" t="s">
        <v>593</v>
      </c>
      <c r="Q534" s="355">
        <v>0</v>
      </c>
    </row>
    <row r="535" spans="15:17" x14ac:dyDescent="0.2">
      <c r="O535" s="354" t="s">
        <v>1011</v>
      </c>
      <c r="P535" s="254" t="s">
        <v>594</v>
      </c>
      <c r="Q535" s="355">
        <v>0.45899999999999996</v>
      </c>
    </row>
    <row r="536" spans="15:17" x14ac:dyDescent="0.2">
      <c r="O536" s="354" t="s">
        <v>1012</v>
      </c>
      <c r="P536" s="254" t="s">
        <v>390</v>
      </c>
      <c r="Q536" s="355">
        <v>0</v>
      </c>
    </row>
    <row r="537" spans="15:17" x14ac:dyDescent="0.2">
      <c r="O537" s="354" t="s">
        <v>1013</v>
      </c>
      <c r="P537" s="254" t="s">
        <v>392</v>
      </c>
      <c r="Q537" s="355">
        <v>0.19400000000000001</v>
      </c>
    </row>
    <row r="538" spans="15:17" x14ac:dyDescent="0.2">
      <c r="O538" s="354" t="s">
        <v>1014</v>
      </c>
      <c r="P538" s="254" t="s">
        <v>595</v>
      </c>
      <c r="Q538" s="355">
        <v>0.26699999999999996</v>
      </c>
    </row>
    <row r="539" spans="15:17" x14ac:dyDescent="0.2">
      <c r="O539" s="354" t="s">
        <v>1015</v>
      </c>
      <c r="P539" s="254" t="s">
        <v>1016</v>
      </c>
      <c r="Q539" s="355">
        <v>0.29300000000000004</v>
      </c>
    </row>
    <row r="540" spans="15:17" x14ac:dyDescent="0.2">
      <c r="O540" s="354" t="s">
        <v>1017</v>
      </c>
      <c r="P540" s="254" t="s">
        <v>1018</v>
      </c>
      <c r="Q540" s="355">
        <v>0.32600000000000001</v>
      </c>
    </row>
    <row r="541" spans="15:17" x14ac:dyDescent="0.2">
      <c r="O541" s="354" t="s">
        <v>1019</v>
      </c>
      <c r="P541" s="254" t="s">
        <v>1020</v>
      </c>
      <c r="Q541" s="355">
        <v>0.46099999999999997</v>
      </c>
    </row>
    <row r="542" spans="15:17" x14ac:dyDescent="0.2">
      <c r="O542" s="354" t="s">
        <v>1021</v>
      </c>
      <c r="P542" s="254" t="s">
        <v>1022</v>
      </c>
      <c r="Q542" s="355">
        <v>0</v>
      </c>
    </row>
    <row r="543" spans="15:17" x14ac:dyDescent="0.2">
      <c r="O543" s="354" t="s">
        <v>1023</v>
      </c>
      <c r="P543" s="254" t="s">
        <v>1024</v>
      </c>
      <c r="Q543" s="355">
        <v>0.42000000000000004</v>
      </c>
    </row>
    <row r="544" spans="15:17" x14ac:dyDescent="0.2">
      <c r="O544" s="354" t="s">
        <v>1025</v>
      </c>
      <c r="P544" s="254" t="s">
        <v>635</v>
      </c>
      <c r="Q544" s="355">
        <v>0</v>
      </c>
    </row>
    <row r="545" spans="15:17" x14ac:dyDescent="0.2">
      <c r="O545" s="354" t="s">
        <v>1026</v>
      </c>
      <c r="P545" s="254" t="s">
        <v>636</v>
      </c>
      <c r="Q545" s="355">
        <v>0.29899999999999999</v>
      </c>
    </row>
    <row r="546" spans="15:17" x14ac:dyDescent="0.2">
      <c r="O546" s="354" t="s">
        <v>1027</v>
      </c>
      <c r="P546" s="254" t="s">
        <v>637</v>
      </c>
      <c r="Q546" s="355">
        <v>0.441</v>
      </c>
    </row>
    <row r="547" spans="15:17" x14ac:dyDescent="0.2">
      <c r="O547" s="354" t="s">
        <v>1028</v>
      </c>
      <c r="P547" s="254" t="s">
        <v>402</v>
      </c>
      <c r="Q547" s="355">
        <v>0</v>
      </c>
    </row>
    <row r="548" spans="15:17" x14ac:dyDescent="0.2">
      <c r="O548" s="354" t="s">
        <v>1029</v>
      </c>
      <c r="P548" s="254" t="s">
        <v>404</v>
      </c>
      <c r="Q548" s="355">
        <v>0</v>
      </c>
    </row>
    <row r="549" spans="15:17" x14ac:dyDescent="0.2">
      <c r="O549" s="354" t="s">
        <v>1030</v>
      </c>
      <c r="P549" s="254" t="s">
        <v>406</v>
      </c>
      <c r="Q549" s="355">
        <v>0</v>
      </c>
    </row>
    <row r="550" spans="15:17" x14ac:dyDescent="0.2">
      <c r="O550" s="354" t="s">
        <v>1031</v>
      </c>
      <c r="P550" s="254" t="s">
        <v>408</v>
      </c>
      <c r="Q550" s="355">
        <v>0</v>
      </c>
    </row>
    <row r="551" spans="15:17" x14ac:dyDescent="0.2">
      <c r="O551" s="354" t="s">
        <v>1032</v>
      </c>
      <c r="P551" s="254" t="s">
        <v>410</v>
      </c>
      <c r="Q551" s="355">
        <v>0</v>
      </c>
    </row>
    <row r="552" spans="15:17" x14ac:dyDescent="0.2">
      <c r="O552" s="354" t="s">
        <v>1033</v>
      </c>
      <c r="P552" s="254" t="s">
        <v>412</v>
      </c>
      <c r="Q552" s="355">
        <v>0</v>
      </c>
    </row>
    <row r="553" spans="15:17" x14ac:dyDescent="0.2">
      <c r="O553" s="354" t="s">
        <v>1034</v>
      </c>
      <c r="P553" s="254" t="s">
        <v>601</v>
      </c>
      <c r="Q553" s="355">
        <v>0</v>
      </c>
    </row>
    <row r="554" spans="15:17" x14ac:dyDescent="0.2">
      <c r="O554" s="354" t="s">
        <v>1035</v>
      </c>
      <c r="P554" s="254" t="s">
        <v>602</v>
      </c>
      <c r="Q554" s="355">
        <v>0</v>
      </c>
    </row>
    <row r="555" spans="15:17" x14ac:dyDescent="0.2">
      <c r="O555" s="354" t="s">
        <v>1036</v>
      </c>
      <c r="P555" s="254" t="s">
        <v>603</v>
      </c>
      <c r="Q555" s="355">
        <v>0</v>
      </c>
    </row>
    <row r="556" spans="15:17" x14ac:dyDescent="0.2">
      <c r="O556" s="354" t="s">
        <v>1037</v>
      </c>
      <c r="P556" s="254" t="s">
        <v>1038</v>
      </c>
      <c r="Q556" s="355">
        <v>0</v>
      </c>
    </row>
    <row r="557" spans="15:17" x14ac:dyDescent="0.2">
      <c r="O557" s="354" t="s">
        <v>1039</v>
      </c>
      <c r="P557" s="254" t="s">
        <v>1040</v>
      </c>
      <c r="Q557" s="355">
        <v>0</v>
      </c>
    </row>
    <row r="558" spans="15:17" x14ac:dyDescent="0.2">
      <c r="O558" s="354" t="s">
        <v>1041</v>
      </c>
      <c r="P558" s="254" t="s">
        <v>1042</v>
      </c>
      <c r="Q558" s="355">
        <v>0.39</v>
      </c>
    </row>
    <row r="559" spans="15:17" x14ac:dyDescent="0.2">
      <c r="O559" s="354" t="s">
        <v>1043</v>
      </c>
      <c r="P559" s="254" t="s">
        <v>418</v>
      </c>
      <c r="Q559" s="355">
        <v>0</v>
      </c>
    </row>
    <row r="560" spans="15:17" x14ac:dyDescent="0.2">
      <c r="O560" s="354" t="s">
        <v>1044</v>
      </c>
      <c r="P560" s="254" t="s">
        <v>420</v>
      </c>
      <c r="Q560" s="355">
        <v>0</v>
      </c>
    </row>
    <row r="561" spans="15:17" x14ac:dyDescent="0.2">
      <c r="O561" s="354" t="s">
        <v>1045</v>
      </c>
      <c r="P561" s="254" t="s">
        <v>605</v>
      </c>
      <c r="Q561" s="355">
        <v>0.1</v>
      </c>
    </row>
    <row r="562" spans="15:17" x14ac:dyDescent="0.2">
      <c r="O562" s="354" t="s">
        <v>1046</v>
      </c>
      <c r="P562" s="254" t="s">
        <v>606</v>
      </c>
      <c r="Q562" s="355">
        <v>0.25</v>
      </c>
    </row>
    <row r="563" spans="15:17" x14ac:dyDescent="0.2">
      <c r="O563" s="354" t="s">
        <v>1047</v>
      </c>
      <c r="P563" s="254" t="s">
        <v>1048</v>
      </c>
      <c r="Q563" s="355">
        <v>0</v>
      </c>
    </row>
    <row r="564" spans="15:17" x14ac:dyDescent="0.2">
      <c r="O564" s="354" t="s">
        <v>1049</v>
      </c>
      <c r="P564" s="254" t="s">
        <v>1050</v>
      </c>
      <c r="Q564" s="355">
        <v>0.62</v>
      </c>
    </row>
    <row r="565" spans="15:17" x14ac:dyDescent="0.2">
      <c r="O565" s="354" t="s">
        <v>1051</v>
      </c>
      <c r="P565" s="254" t="s">
        <v>638</v>
      </c>
      <c r="Q565" s="355">
        <v>0</v>
      </c>
    </row>
    <row r="566" spans="15:17" x14ac:dyDescent="0.2">
      <c r="O566" s="354" t="s">
        <v>1052</v>
      </c>
      <c r="P566" s="254" t="s">
        <v>1053</v>
      </c>
      <c r="Q566" s="355">
        <v>0</v>
      </c>
    </row>
    <row r="567" spans="15:17" x14ac:dyDescent="0.2">
      <c r="O567" s="354" t="s">
        <v>1054</v>
      </c>
      <c r="P567" s="254" t="s">
        <v>1055</v>
      </c>
      <c r="Q567" s="355">
        <v>0.64700000000000002</v>
      </c>
    </row>
    <row r="568" spans="15:17" x14ac:dyDescent="0.2">
      <c r="O568" s="354" t="s">
        <v>1056</v>
      </c>
      <c r="P568" s="254" t="s">
        <v>610</v>
      </c>
      <c r="Q568" s="355">
        <v>0.43600000000000005</v>
      </c>
    </row>
    <row r="569" spans="15:17" x14ac:dyDescent="0.2">
      <c r="O569" s="354" t="s">
        <v>1057</v>
      </c>
      <c r="P569" s="254" t="s">
        <v>434</v>
      </c>
      <c r="Q569" s="355">
        <v>0</v>
      </c>
    </row>
    <row r="570" spans="15:17" x14ac:dyDescent="0.2">
      <c r="O570" s="354" t="s">
        <v>1058</v>
      </c>
      <c r="P570" s="254" t="s">
        <v>436</v>
      </c>
      <c r="Q570" s="355">
        <v>0.125</v>
      </c>
    </row>
    <row r="571" spans="15:17" x14ac:dyDescent="0.2">
      <c r="O571" s="354" t="s">
        <v>1059</v>
      </c>
      <c r="P571" s="254" t="s">
        <v>438</v>
      </c>
      <c r="Q571" s="355">
        <v>0.16899999999999998</v>
      </c>
    </row>
    <row r="572" spans="15:17" x14ac:dyDescent="0.2">
      <c r="O572" s="354" t="s">
        <v>1060</v>
      </c>
      <c r="P572" s="254" t="s">
        <v>440</v>
      </c>
      <c r="Q572" s="355">
        <v>0.25700000000000001</v>
      </c>
    </row>
    <row r="573" spans="15:17" x14ac:dyDescent="0.2">
      <c r="O573" s="354" t="s">
        <v>1061</v>
      </c>
      <c r="P573" s="254" t="s">
        <v>442</v>
      </c>
      <c r="Q573" s="355">
        <v>0.30099999999999999</v>
      </c>
    </row>
    <row r="574" spans="15:17" x14ac:dyDescent="0.2">
      <c r="O574" s="354" t="s">
        <v>1062</v>
      </c>
      <c r="P574" s="254" t="s">
        <v>1063</v>
      </c>
      <c r="Q574" s="355">
        <v>0.378</v>
      </c>
    </row>
    <row r="575" spans="15:17" x14ac:dyDescent="0.2">
      <c r="O575" s="354" t="s">
        <v>1064</v>
      </c>
      <c r="P575" s="254" t="s">
        <v>1065</v>
      </c>
      <c r="Q575" s="355">
        <v>0</v>
      </c>
    </row>
    <row r="576" spans="15:17" x14ac:dyDescent="0.2">
      <c r="O576" s="354" t="s">
        <v>1066</v>
      </c>
      <c r="P576" s="254" t="s">
        <v>1067</v>
      </c>
      <c r="Q576" s="355">
        <v>0</v>
      </c>
    </row>
    <row r="577" spans="15:17" x14ac:dyDescent="0.2">
      <c r="O577" s="354" t="s">
        <v>1068</v>
      </c>
      <c r="P577" s="254" t="s">
        <v>1069</v>
      </c>
      <c r="Q577" s="355">
        <v>0.60799999999999998</v>
      </c>
    </row>
    <row r="578" spans="15:17" x14ac:dyDescent="0.2">
      <c r="O578" s="354" t="s">
        <v>1070</v>
      </c>
      <c r="P578" s="254" t="s">
        <v>448</v>
      </c>
      <c r="Q578" s="355">
        <v>0</v>
      </c>
    </row>
    <row r="579" spans="15:17" x14ac:dyDescent="0.2">
      <c r="O579" s="354" t="s">
        <v>1071</v>
      </c>
      <c r="P579" s="254" t="s">
        <v>450</v>
      </c>
      <c r="Q579" s="355">
        <v>0.2</v>
      </c>
    </row>
    <row r="580" spans="15:17" x14ac:dyDescent="0.2">
      <c r="O580" s="354" t="s">
        <v>1072</v>
      </c>
      <c r="P580" s="254" t="s">
        <v>452</v>
      </c>
      <c r="Q580" s="355">
        <v>0</v>
      </c>
    </row>
    <row r="581" spans="15:17" x14ac:dyDescent="0.2">
      <c r="O581" s="354" t="s">
        <v>1073</v>
      </c>
      <c r="P581" s="254" t="s">
        <v>454</v>
      </c>
      <c r="Q581" s="355">
        <v>0</v>
      </c>
    </row>
    <row r="582" spans="15:17" x14ac:dyDescent="0.2">
      <c r="O582" s="354" t="s">
        <v>1074</v>
      </c>
      <c r="P582" s="254" t="s">
        <v>456</v>
      </c>
      <c r="Q582" s="355">
        <v>0.248</v>
      </c>
    </row>
    <row r="583" spans="15:17" x14ac:dyDescent="0.2">
      <c r="O583" s="354" t="s">
        <v>1075</v>
      </c>
      <c r="P583" s="254" t="s">
        <v>458</v>
      </c>
      <c r="Q583" s="355">
        <v>0</v>
      </c>
    </row>
    <row r="584" spans="15:17" x14ac:dyDescent="0.2">
      <c r="O584" s="354" t="s">
        <v>1076</v>
      </c>
      <c r="P584" s="254" t="s">
        <v>460</v>
      </c>
      <c r="Q584" s="355">
        <v>0</v>
      </c>
    </row>
    <row r="585" spans="15:17" x14ac:dyDescent="0.2">
      <c r="O585" s="354" t="s">
        <v>1077</v>
      </c>
      <c r="P585" s="254" t="s">
        <v>613</v>
      </c>
      <c r="Q585" s="355">
        <v>0</v>
      </c>
    </row>
    <row r="586" spans="15:17" x14ac:dyDescent="0.2">
      <c r="O586" s="354" t="s">
        <v>1078</v>
      </c>
      <c r="P586" s="254" t="s">
        <v>614</v>
      </c>
      <c r="Q586" s="355">
        <v>0.248</v>
      </c>
    </row>
    <row r="587" spans="15:17" x14ac:dyDescent="0.2">
      <c r="O587" s="354" t="s">
        <v>1079</v>
      </c>
      <c r="P587" s="254" t="s">
        <v>1080</v>
      </c>
      <c r="Q587" s="355">
        <v>0.161</v>
      </c>
    </row>
    <row r="588" spans="15:17" x14ac:dyDescent="0.2">
      <c r="O588" s="354" t="s">
        <v>1081</v>
      </c>
      <c r="P588" s="254" t="s">
        <v>1082</v>
      </c>
      <c r="Q588" s="355">
        <v>0.38900000000000001</v>
      </c>
    </row>
    <row r="589" spans="15:17" x14ac:dyDescent="0.2">
      <c r="O589" s="354" t="s">
        <v>1083</v>
      </c>
      <c r="P589" s="254" t="s">
        <v>616</v>
      </c>
      <c r="Q589" s="355">
        <v>0.36099999999999999</v>
      </c>
    </row>
    <row r="590" spans="15:17" x14ac:dyDescent="0.2">
      <c r="O590" s="354" t="s">
        <v>1084</v>
      </c>
      <c r="P590" s="254" t="s">
        <v>468</v>
      </c>
      <c r="Q590" s="355">
        <v>0</v>
      </c>
    </row>
    <row r="591" spans="15:17" x14ac:dyDescent="0.2">
      <c r="O591" s="354" t="s">
        <v>1085</v>
      </c>
      <c r="P591" s="254" t="s">
        <v>1086</v>
      </c>
      <c r="Q591" s="355">
        <v>0</v>
      </c>
    </row>
    <row r="592" spans="15:17" x14ac:dyDescent="0.2">
      <c r="O592" s="354" t="s">
        <v>1087</v>
      </c>
      <c r="P592" s="254" t="s">
        <v>1088</v>
      </c>
      <c r="Q592" s="355">
        <v>0.29699999999999999</v>
      </c>
    </row>
    <row r="593" spans="15:17" x14ac:dyDescent="0.2">
      <c r="O593" s="354" t="s">
        <v>1089</v>
      </c>
      <c r="P593" s="254" t="s">
        <v>1090</v>
      </c>
      <c r="Q593" s="355">
        <v>0.504</v>
      </c>
    </row>
    <row r="594" spans="15:17" x14ac:dyDescent="0.2">
      <c r="O594" s="354" t="s">
        <v>1091</v>
      </c>
      <c r="P594" s="254" t="s">
        <v>618</v>
      </c>
      <c r="Q594" s="355">
        <v>0</v>
      </c>
    </row>
    <row r="595" spans="15:17" x14ac:dyDescent="0.2">
      <c r="O595" s="354" t="s">
        <v>1092</v>
      </c>
      <c r="P595" s="254" t="s">
        <v>623</v>
      </c>
      <c r="Q595" s="355">
        <v>0.16500000000000001</v>
      </c>
    </row>
    <row r="596" spans="15:17" x14ac:dyDescent="0.2">
      <c r="O596" s="354" t="s">
        <v>1093</v>
      </c>
      <c r="P596" s="254" t="s">
        <v>624</v>
      </c>
      <c r="Q596" s="355">
        <v>0</v>
      </c>
    </row>
    <row r="597" spans="15:17" x14ac:dyDescent="0.2">
      <c r="O597" s="354" t="s">
        <v>1094</v>
      </c>
      <c r="P597" s="254" t="s">
        <v>639</v>
      </c>
      <c r="Q597" s="355">
        <v>0.72299999999999998</v>
      </c>
    </row>
    <row r="598" spans="15:17" x14ac:dyDescent="0.2">
      <c r="O598" s="354" t="s">
        <v>1095</v>
      </c>
      <c r="P598" s="254" t="s">
        <v>491</v>
      </c>
      <c r="Q598" s="355">
        <v>0</v>
      </c>
    </row>
    <row r="599" spans="15:17" x14ac:dyDescent="0.2">
      <c r="O599" s="354" t="s">
        <v>1096</v>
      </c>
      <c r="P599" s="254" t="s">
        <v>493</v>
      </c>
      <c r="Q599" s="355">
        <v>0.217</v>
      </c>
    </row>
    <row r="600" spans="15:17" x14ac:dyDescent="0.2">
      <c r="O600" s="354" t="s">
        <v>1097</v>
      </c>
      <c r="P600" s="254" t="s">
        <v>495</v>
      </c>
      <c r="Q600" s="355">
        <v>0.28200000000000003</v>
      </c>
    </row>
    <row r="601" spans="15:17" x14ac:dyDescent="0.2">
      <c r="O601" s="354" t="s">
        <v>1098</v>
      </c>
      <c r="P601" s="254" t="s">
        <v>497</v>
      </c>
      <c r="Q601" s="355">
        <v>0.30399999999999999</v>
      </c>
    </row>
    <row r="602" spans="15:17" x14ac:dyDescent="0.2">
      <c r="O602" s="354" t="s">
        <v>1099</v>
      </c>
      <c r="P602" s="254" t="s">
        <v>499</v>
      </c>
      <c r="Q602" s="355">
        <v>0.56200000000000006</v>
      </c>
    </row>
    <row r="603" spans="15:17" x14ac:dyDescent="0.2">
      <c r="O603" s="354" t="s">
        <v>1100</v>
      </c>
      <c r="P603" s="254" t="s">
        <v>640</v>
      </c>
      <c r="Q603" s="355">
        <v>0</v>
      </c>
    </row>
    <row r="604" spans="15:17" x14ac:dyDescent="0.2">
      <c r="O604" s="354" t="s">
        <v>1101</v>
      </c>
      <c r="P604" s="254" t="s">
        <v>1102</v>
      </c>
      <c r="Q604" s="355">
        <v>0.28499999999999998</v>
      </c>
    </row>
    <row r="605" spans="15:17" x14ac:dyDescent="0.2">
      <c r="O605" s="354" t="s">
        <v>1103</v>
      </c>
      <c r="P605" s="254" t="s">
        <v>1104</v>
      </c>
      <c r="Q605" s="355">
        <v>0</v>
      </c>
    </row>
    <row r="606" spans="15:17" x14ac:dyDescent="0.2">
      <c r="O606" s="354" t="s">
        <v>1105</v>
      </c>
      <c r="P606" s="254" t="s">
        <v>641</v>
      </c>
      <c r="Q606" s="355">
        <v>0</v>
      </c>
    </row>
    <row r="607" spans="15:17" x14ac:dyDescent="0.2">
      <c r="O607" s="354" t="s">
        <v>1106</v>
      </c>
      <c r="P607" s="254" t="s">
        <v>1107</v>
      </c>
      <c r="Q607" s="355">
        <v>0.35300000000000004</v>
      </c>
    </row>
    <row r="608" spans="15:17" x14ac:dyDescent="0.2">
      <c r="O608" s="354" t="s">
        <v>1108</v>
      </c>
      <c r="P608" s="254" t="s">
        <v>1109</v>
      </c>
      <c r="Q608" s="355">
        <v>0.438</v>
      </c>
    </row>
    <row r="609" spans="15:17" ht="13.5" thickBot="1" x14ac:dyDescent="0.25">
      <c r="O609" s="358" t="s">
        <v>1256</v>
      </c>
      <c r="P609" s="256" t="s">
        <v>1110</v>
      </c>
      <c r="Q609" s="357">
        <v>0.42899999999999999</v>
      </c>
    </row>
    <row r="610" spans="15:17" x14ac:dyDescent="0.2">
      <c r="O610" s="359" t="s">
        <v>1475</v>
      </c>
      <c r="P610" t="s">
        <v>1314</v>
      </c>
      <c r="Q610" s="360">
        <v>0</v>
      </c>
    </row>
    <row r="611" spans="15:17" x14ac:dyDescent="0.2">
      <c r="O611" s="359" t="s">
        <v>1476</v>
      </c>
      <c r="P611" t="s">
        <v>1315</v>
      </c>
      <c r="Q611" s="360">
        <v>0</v>
      </c>
    </row>
    <row r="612" spans="15:17" x14ac:dyDescent="0.2">
      <c r="O612" s="359" t="s">
        <v>1477</v>
      </c>
      <c r="P612" t="s">
        <v>1316</v>
      </c>
      <c r="Q612" s="360">
        <v>0</v>
      </c>
    </row>
    <row r="613" spans="15:17" x14ac:dyDescent="0.2">
      <c r="O613" s="359" t="s">
        <v>1478</v>
      </c>
      <c r="P613" t="s">
        <v>1317</v>
      </c>
      <c r="Q613" s="360">
        <v>0</v>
      </c>
    </row>
    <row r="614" spans="15:17" x14ac:dyDescent="0.2">
      <c r="O614" s="359" t="s">
        <v>1479</v>
      </c>
      <c r="P614" t="s">
        <v>1318</v>
      </c>
      <c r="Q614" s="360">
        <v>0</v>
      </c>
    </row>
    <row r="615" spans="15:17" x14ac:dyDescent="0.2">
      <c r="O615" s="359" t="s">
        <v>1480</v>
      </c>
      <c r="P615" t="s">
        <v>1319</v>
      </c>
      <c r="Q615" s="360">
        <v>0</v>
      </c>
    </row>
    <row r="616" spans="15:17" x14ac:dyDescent="0.2">
      <c r="O616" s="359" t="s">
        <v>1481</v>
      </c>
      <c r="P616" t="s">
        <v>1320</v>
      </c>
      <c r="Q616" s="360">
        <v>0</v>
      </c>
    </row>
    <row r="617" spans="15:17" x14ac:dyDescent="0.2">
      <c r="O617" s="359" t="s">
        <v>1482</v>
      </c>
      <c r="P617" t="s">
        <v>1321</v>
      </c>
      <c r="Q617" s="360">
        <v>0</v>
      </c>
    </row>
    <row r="618" spans="15:17" x14ac:dyDescent="0.2">
      <c r="O618" s="359" t="s">
        <v>1483</v>
      </c>
      <c r="P618" t="s">
        <v>1322</v>
      </c>
      <c r="Q618" s="360">
        <v>0</v>
      </c>
    </row>
    <row r="619" spans="15:17" x14ac:dyDescent="0.2">
      <c r="O619" s="359" t="s">
        <v>1484</v>
      </c>
      <c r="P619" t="s">
        <v>1323</v>
      </c>
      <c r="Q619" s="360">
        <v>0.41899999999999998</v>
      </c>
    </row>
    <row r="620" spans="15:17" x14ac:dyDescent="0.2">
      <c r="O620" s="359" t="s">
        <v>1682</v>
      </c>
      <c r="P620" t="s">
        <v>1680</v>
      </c>
      <c r="Q620" s="360">
        <v>0</v>
      </c>
    </row>
    <row r="621" spans="15:17" x14ac:dyDescent="0.2">
      <c r="O621" s="359" t="s">
        <v>1681</v>
      </c>
      <c r="P621" t="s">
        <v>1683</v>
      </c>
      <c r="Q621" s="360">
        <v>0.52100000000000002</v>
      </c>
    </row>
    <row r="622" spans="15:17" x14ac:dyDescent="0.2">
      <c r="O622" s="364" t="s">
        <v>1425</v>
      </c>
      <c r="P622" s="254" t="s">
        <v>1260</v>
      </c>
      <c r="Q622" s="355">
        <v>0</v>
      </c>
    </row>
    <row r="623" spans="15:17" x14ac:dyDescent="0.2">
      <c r="O623" s="359" t="s">
        <v>1578</v>
      </c>
      <c r="P623" t="s">
        <v>1261</v>
      </c>
      <c r="Q623" s="360">
        <v>0.29199999999999998</v>
      </c>
    </row>
    <row r="624" spans="15:17" x14ac:dyDescent="0.2">
      <c r="O624" s="359" t="s">
        <v>1426</v>
      </c>
      <c r="P624" t="s">
        <v>1262</v>
      </c>
      <c r="Q624" s="360">
        <v>0.313</v>
      </c>
    </row>
    <row r="625" spans="15:17" x14ac:dyDescent="0.2">
      <c r="O625" s="359" t="s">
        <v>1427</v>
      </c>
      <c r="P625" t="s">
        <v>1263</v>
      </c>
      <c r="Q625" s="360">
        <v>0.25</v>
      </c>
    </row>
    <row r="626" spans="15:17" x14ac:dyDescent="0.2">
      <c r="O626" s="359" t="s">
        <v>1428</v>
      </c>
      <c r="P626" t="s">
        <v>1264</v>
      </c>
      <c r="Q626" s="360">
        <v>0.38600000000000001</v>
      </c>
    </row>
    <row r="627" spans="15:17" x14ac:dyDescent="0.2">
      <c r="O627" s="359" t="s">
        <v>1429</v>
      </c>
      <c r="P627" t="s">
        <v>1265</v>
      </c>
      <c r="Q627" s="360">
        <v>0.36599999999999999</v>
      </c>
    </row>
    <row r="628" spans="15:17" x14ac:dyDescent="0.2">
      <c r="O628" s="359" t="s">
        <v>1430</v>
      </c>
      <c r="P628" t="s">
        <v>1266</v>
      </c>
      <c r="Q628" s="360">
        <v>0.39200000000000002</v>
      </c>
    </row>
    <row r="629" spans="15:17" x14ac:dyDescent="0.2">
      <c r="O629" s="359" t="s">
        <v>1431</v>
      </c>
      <c r="P629" t="s">
        <v>1267</v>
      </c>
      <c r="Q629" s="360">
        <v>0</v>
      </c>
    </row>
    <row r="630" spans="15:17" x14ac:dyDescent="0.2">
      <c r="O630" s="359" t="s">
        <v>1432</v>
      </c>
      <c r="P630" t="s">
        <v>1268</v>
      </c>
      <c r="Q630" s="360">
        <v>0</v>
      </c>
    </row>
    <row r="631" spans="15:17" x14ac:dyDescent="0.2">
      <c r="O631" s="359" t="s">
        <v>1433</v>
      </c>
      <c r="P631" t="s">
        <v>1269</v>
      </c>
      <c r="Q631" s="360">
        <v>0.2</v>
      </c>
    </row>
    <row r="632" spans="15:17" x14ac:dyDescent="0.2">
      <c r="O632" s="359" t="s">
        <v>1434</v>
      </c>
      <c r="P632" t="s">
        <v>1270</v>
      </c>
      <c r="Q632" s="360">
        <v>0.60799999999999998</v>
      </c>
    </row>
    <row r="633" spans="15:17" x14ac:dyDescent="0.2">
      <c r="O633" s="359" t="s">
        <v>1704</v>
      </c>
      <c r="P633" t="s">
        <v>1271</v>
      </c>
      <c r="Q633" s="360">
        <v>0</v>
      </c>
    </row>
    <row r="634" spans="15:17" x14ac:dyDescent="0.2">
      <c r="O634" s="359" t="s">
        <v>1435</v>
      </c>
      <c r="P634" t="s">
        <v>1272</v>
      </c>
      <c r="Q634" s="360">
        <v>0</v>
      </c>
    </row>
    <row r="635" spans="15:17" x14ac:dyDescent="0.2">
      <c r="O635" s="359" t="s">
        <v>1436</v>
      </c>
      <c r="P635" t="s">
        <v>1273</v>
      </c>
      <c r="Q635" s="360">
        <v>0.19900000000000001</v>
      </c>
    </row>
    <row r="636" spans="15:17" x14ac:dyDescent="0.2">
      <c r="O636" s="359" t="s">
        <v>1673</v>
      </c>
      <c r="P636" t="s">
        <v>1274</v>
      </c>
      <c r="Q636" s="360">
        <v>0.72900000000000009</v>
      </c>
    </row>
    <row r="637" spans="15:17" x14ac:dyDescent="0.2">
      <c r="O637" s="359" t="s">
        <v>1705</v>
      </c>
      <c r="P637" t="s">
        <v>1707</v>
      </c>
      <c r="Q637" s="360">
        <v>0.25</v>
      </c>
    </row>
    <row r="638" spans="15:17" x14ac:dyDescent="0.2">
      <c r="O638" s="359" t="s">
        <v>1706</v>
      </c>
      <c r="P638" t="s">
        <v>1708</v>
      </c>
      <c r="Q638" s="360">
        <v>0.42899999999999999</v>
      </c>
    </row>
    <row r="639" spans="15:17" x14ac:dyDescent="0.2">
      <c r="O639" s="359" t="s">
        <v>1674</v>
      </c>
      <c r="P639" t="s">
        <v>1675</v>
      </c>
      <c r="Q639" s="360">
        <v>0.377</v>
      </c>
    </row>
    <row r="640" spans="15:17" x14ac:dyDescent="0.2">
      <c r="O640" s="359" t="s">
        <v>1437</v>
      </c>
      <c r="P640" t="s">
        <v>1275</v>
      </c>
      <c r="Q640" s="360">
        <v>0</v>
      </c>
    </row>
    <row r="641" spans="15:17" x14ac:dyDescent="0.2">
      <c r="O641" s="359" t="s">
        <v>1438</v>
      </c>
      <c r="P641" t="s">
        <v>1276</v>
      </c>
      <c r="Q641" s="360">
        <v>0</v>
      </c>
    </row>
    <row r="642" spans="15:17" x14ac:dyDescent="0.2">
      <c r="O642" s="359" t="s">
        <v>1439</v>
      </c>
      <c r="P642" t="s">
        <v>1277</v>
      </c>
      <c r="Q642" s="360">
        <v>0</v>
      </c>
    </row>
    <row r="643" spans="15:17" x14ac:dyDescent="0.2">
      <c r="O643" s="359" t="s">
        <v>1440</v>
      </c>
      <c r="P643" t="s">
        <v>1278</v>
      </c>
      <c r="Q643" s="360">
        <v>0</v>
      </c>
    </row>
    <row r="644" spans="15:17" x14ac:dyDescent="0.2">
      <c r="O644" s="359" t="s">
        <v>1441</v>
      </c>
      <c r="P644" t="s">
        <v>1279</v>
      </c>
      <c r="Q644" s="360">
        <v>0.4</v>
      </c>
    </row>
    <row r="645" spans="15:17" x14ac:dyDescent="0.2">
      <c r="O645" s="359" t="s">
        <v>1442</v>
      </c>
      <c r="P645" t="s">
        <v>1280</v>
      </c>
      <c r="Q645" s="360">
        <v>0.4</v>
      </c>
    </row>
    <row r="646" spans="15:17" x14ac:dyDescent="0.2">
      <c r="O646" s="359" t="s">
        <v>1443</v>
      </c>
      <c r="P646" t="s">
        <v>1281</v>
      </c>
      <c r="Q646" s="360">
        <v>0.3</v>
      </c>
    </row>
    <row r="647" spans="15:17" x14ac:dyDescent="0.2">
      <c r="O647" s="359" t="s">
        <v>1444</v>
      </c>
      <c r="P647" t="s">
        <v>1282</v>
      </c>
      <c r="Q647" s="360">
        <v>0</v>
      </c>
    </row>
    <row r="648" spans="15:17" x14ac:dyDescent="0.2">
      <c r="O648" s="359" t="s">
        <v>1445</v>
      </c>
      <c r="P648" t="s">
        <v>1283</v>
      </c>
      <c r="Q648" s="360">
        <v>0</v>
      </c>
    </row>
    <row r="649" spans="15:17" x14ac:dyDescent="0.2">
      <c r="O649" s="359" t="s">
        <v>1446</v>
      </c>
      <c r="P649" t="s">
        <v>1284</v>
      </c>
      <c r="Q649" s="360">
        <v>0</v>
      </c>
    </row>
    <row r="650" spans="15:17" x14ac:dyDescent="0.2">
      <c r="O650" s="359" t="s">
        <v>1447</v>
      </c>
      <c r="P650" t="s">
        <v>1285</v>
      </c>
      <c r="Q650" s="360">
        <v>0.70499999999999996</v>
      </c>
    </row>
    <row r="651" spans="15:17" x14ac:dyDescent="0.2">
      <c r="O651" s="359" t="s">
        <v>1448</v>
      </c>
      <c r="P651" t="s">
        <v>1286</v>
      </c>
      <c r="Q651" s="360">
        <v>0</v>
      </c>
    </row>
    <row r="652" spans="15:17" x14ac:dyDescent="0.2">
      <c r="O652" s="359" t="s">
        <v>1449</v>
      </c>
      <c r="P652" t="s">
        <v>1287</v>
      </c>
      <c r="Q652" s="360">
        <v>0.98699999999999999</v>
      </c>
    </row>
    <row r="653" spans="15:17" x14ac:dyDescent="0.2">
      <c r="O653" s="359" t="s">
        <v>1450</v>
      </c>
      <c r="P653" t="s">
        <v>1288</v>
      </c>
      <c r="Q653" s="360">
        <v>0</v>
      </c>
    </row>
    <row r="654" spans="15:17" x14ac:dyDescent="0.2">
      <c r="O654" s="359" t="s">
        <v>1451</v>
      </c>
      <c r="P654" t="s">
        <v>1289</v>
      </c>
      <c r="Q654" s="360">
        <v>0</v>
      </c>
    </row>
    <row r="655" spans="15:17" x14ac:dyDescent="0.2">
      <c r="O655" s="359" t="s">
        <v>1452</v>
      </c>
      <c r="P655" t="s">
        <v>1290</v>
      </c>
      <c r="Q655" s="360">
        <v>0.3</v>
      </c>
    </row>
    <row r="656" spans="15:17" x14ac:dyDescent="0.2">
      <c r="O656" s="359" t="s">
        <v>1453</v>
      </c>
      <c r="P656" t="s">
        <v>1291</v>
      </c>
      <c r="Q656" s="360">
        <v>0.34900000000000003</v>
      </c>
    </row>
    <row r="657" spans="15:17" x14ac:dyDescent="0.2">
      <c r="O657" s="359" t="s">
        <v>1454</v>
      </c>
      <c r="P657" t="s">
        <v>1292</v>
      </c>
      <c r="Q657" s="360">
        <v>0.37</v>
      </c>
    </row>
    <row r="658" spans="15:17" x14ac:dyDescent="0.2">
      <c r="O658" s="359" t="s">
        <v>1709</v>
      </c>
      <c r="P658" t="s">
        <v>1293</v>
      </c>
      <c r="Q658" s="360">
        <v>0.432</v>
      </c>
    </row>
    <row r="659" spans="15:17" x14ac:dyDescent="0.2">
      <c r="O659" s="359" t="s">
        <v>1710</v>
      </c>
      <c r="P659" t="s">
        <v>1711</v>
      </c>
      <c r="Q659" s="360">
        <v>0.54700000000000004</v>
      </c>
    </row>
    <row r="660" spans="15:17" x14ac:dyDescent="0.2">
      <c r="O660" s="359" t="s">
        <v>1455</v>
      </c>
      <c r="P660" t="s">
        <v>1294</v>
      </c>
      <c r="Q660" s="360">
        <v>0</v>
      </c>
    </row>
    <row r="661" spans="15:17" x14ac:dyDescent="0.2">
      <c r="O661" s="359" t="s">
        <v>1456</v>
      </c>
      <c r="P661" t="s">
        <v>1295</v>
      </c>
      <c r="Q661" s="360">
        <v>0.45</v>
      </c>
    </row>
    <row r="662" spans="15:17" x14ac:dyDescent="0.2">
      <c r="O662" s="359" t="s">
        <v>1457</v>
      </c>
      <c r="P662" t="s">
        <v>1296</v>
      </c>
      <c r="Q662" s="360">
        <v>0</v>
      </c>
    </row>
    <row r="663" spans="15:17" x14ac:dyDescent="0.2">
      <c r="O663" s="359" t="s">
        <v>1458</v>
      </c>
      <c r="P663" t="s">
        <v>1297</v>
      </c>
      <c r="Q663" s="360">
        <v>0.39500000000000002</v>
      </c>
    </row>
    <row r="664" spans="15:17" x14ac:dyDescent="0.2">
      <c r="O664" s="359" t="s">
        <v>1712</v>
      </c>
      <c r="P664" t="s">
        <v>1715</v>
      </c>
      <c r="Q664" s="360">
        <v>0.29699999999999999</v>
      </c>
    </row>
    <row r="665" spans="15:17" x14ac:dyDescent="0.2">
      <c r="O665" s="359" t="s">
        <v>1713</v>
      </c>
      <c r="P665" t="s">
        <v>1716</v>
      </c>
      <c r="Q665" s="360">
        <v>0</v>
      </c>
    </row>
    <row r="666" spans="15:17" x14ac:dyDescent="0.2">
      <c r="O666" s="359" t="s">
        <v>1714</v>
      </c>
      <c r="P666" t="s">
        <v>1717</v>
      </c>
      <c r="Q666" s="360">
        <v>0.80400000000000005</v>
      </c>
    </row>
    <row r="667" spans="15:17" x14ac:dyDescent="0.2">
      <c r="O667" s="359" t="s">
        <v>1459</v>
      </c>
      <c r="P667" t="s">
        <v>1298</v>
      </c>
      <c r="Q667" s="360">
        <v>0</v>
      </c>
    </row>
    <row r="668" spans="15:17" x14ac:dyDescent="0.2">
      <c r="O668" s="359" t="s">
        <v>1460</v>
      </c>
      <c r="P668" t="s">
        <v>1299</v>
      </c>
      <c r="Q668" s="360">
        <v>0</v>
      </c>
    </row>
    <row r="669" spans="15:17" x14ac:dyDescent="0.2">
      <c r="O669" s="359" t="s">
        <v>1461</v>
      </c>
      <c r="P669" t="s">
        <v>1300</v>
      </c>
      <c r="Q669" s="360">
        <v>0.34699999999999998</v>
      </c>
    </row>
    <row r="670" spans="15:17" x14ac:dyDescent="0.2">
      <c r="O670" s="359" t="s">
        <v>1462</v>
      </c>
      <c r="P670" t="s">
        <v>1301</v>
      </c>
      <c r="Q670" s="360">
        <v>0.44900000000000001</v>
      </c>
    </row>
    <row r="671" spans="15:17" x14ac:dyDescent="0.2">
      <c r="O671" s="359" t="s">
        <v>1463</v>
      </c>
      <c r="P671" t="s">
        <v>1302</v>
      </c>
      <c r="Q671" s="360">
        <v>0.39900000000000002</v>
      </c>
    </row>
    <row r="672" spans="15:17" x14ac:dyDescent="0.2">
      <c r="O672" s="359" t="s">
        <v>1464</v>
      </c>
      <c r="P672" t="s">
        <v>1303</v>
      </c>
      <c r="Q672" s="360">
        <v>0.29899999999999999</v>
      </c>
    </row>
    <row r="673" spans="15:17" x14ac:dyDescent="0.2">
      <c r="O673" s="359" t="s">
        <v>1465</v>
      </c>
      <c r="P673" t="s">
        <v>1304</v>
      </c>
      <c r="Q673" s="360">
        <v>0.19900000000000001</v>
      </c>
    </row>
    <row r="674" spans="15:17" x14ac:dyDescent="0.2">
      <c r="O674" s="359" t="s">
        <v>1466</v>
      </c>
      <c r="P674" t="s">
        <v>1305</v>
      </c>
      <c r="Q674" s="360">
        <v>0</v>
      </c>
    </row>
    <row r="675" spans="15:17" x14ac:dyDescent="0.2">
      <c r="O675" s="359" t="s">
        <v>1467</v>
      </c>
      <c r="P675" t="s">
        <v>1306</v>
      </c>
      <c r="Q675" s="360">
        <v>0.45</v>
      </c>
    </row>
    <row r="676" spans="15:17" x14ac:dyDescent="0.2">
      <c r="O676" s="359" t="s">
        <v>1468</v>
      </c>
      <c r="P676" t="s">
        <v>1307</v>
      </c>
      <c r="Q676" s="360">
        <v>0.315</v>
      </c>
    </row>
    <row r="677" spans="15:17" x14ac:dyDescent="0.2">
      <c r="O677" s="359" t="s">
        <v>1469</v>
      </c>
      <c r="P677" t="s">
        <v>1308</v>
      </c>
      <c r="Q677" s="360">
        <v>0.23499999999999999</v>
      </c>
    </row>
    <row r="678" spans="15:17" x14ac:dyDescent="0.2">
      <c r="O678" s="359" t="s">
        <v>1470</v>
      </c>
      <c r="P678" t="s">
        <v>1309</v>
      </c>
      <c r="Q678" s="360">
        <v>1.042</v>
      </c>
    </row>
    <row r="679" spans="15:17" x14ac:dyDescent="0.2">
      <c r="O679" s="359" t="s">
        <v>1471</v>
      </c>
      <c r="P679" t="s">
        <v>1310</v>
      </c>
      <c r="Q679" s="360">
        <v>0</v>
      </c>
    </row>
    <row r="680" spans="15:17" x14ac:dyDescent="0.2">
      <c r="O680" s="359" t="s">
        <v>1472</v>
      </c>
      <c r="P680" t="s">
        <v>1311</v>
      </c>
      <c r="Q680" s="360">
        <v>0.3</v>
      </c>
    </row>
    <row r="681" spans="15:17" x14ac:dyDescent="0.2">
      <c r="O681" s="359" t="s">
        <v>1473</v>
      </c>
      <c r="P681" t="s">
        <v>1312</v>
      </c>
      <c r="Q681" s="360">
        <v>0.4</v>
      </c>
    </row>
    <row r="682" spans="15:17" x14ac:dyDescent="0.2">
      <c r="O682" s="359" t="s">
        <v>1474</v>
      </c>
      <c r="P682" t="s">
        <v>1313</v>
      </c>
      <c r="Q682" s="360">
        <v>0.58100000000000007</v>
      </c>
    </row>
    <row r="683" spans="15:17" x14ac:dyDescent="0.2">
      <c r="O683" s="359" t="s">
        <v>1676</v>
      </c>
      <c r="P683" t="s">
        <v>1678</v>
      </c>
      <c r="Q683" s="360">
        <v>0</v>
      </c>
    </row>
    <row r="684" spans="15:17" x14ac:dyDescent="0.2">
      <c r="O684" s="359" t="s">
        <v>1677</v>
      </c>
      <c r="P684" t="s">
        <v>1679</v>
      </c>
      <c r="Q684" s="360">
        <v>0.63</v>
      </c>
    </row>
    <row r="685" spans="15:17" x14ac:dyDescent="0.2">
      <c r="O685" s="359" t="s">
        <v>1485</v>
      </c>
      <c r="P685" t="s">
        <v>1324</v>
      </c>
      <c r="Q685" s="360">
        <v>0</v>
      </c>
    </row>
    <row r="686" spans="15:17" x14ac:dyDescent="0.2">
      <c r="O686" s="359" t="s">
        <v>1486</v>
      </c>
      <c r="P686" t="s">
        <v>1325</v>
      </c>
      <c r="Q686" s="360">
        <v>0.495</v>
      </c>
    </row>
    <row r="687" spans="15:17" x14ac:dyDescent="0.2">
      <c r="O687" s="359" t="s">
        <v>1487</v>
      </c>
      <c r="P687" t="s">
        <v>1326</v>
      </c>
      <c r="Q687" s="360">
        <v>0</v>
      </c>
    </row>
    <row r="688" spans="15:17" x14ac:dyDescent="0.2">
      <c r="O688" s="359" t="s">
        <v>1488</v>
      </c>
      <c r="P688" t="s">
        <v>1327</v>
      </c>
      <c r="Q688" s="360">
        <v>0</v>
      </c>
    </row>
    <row r="689" spans="15:17" x14ac:dyDescent="0.2">
      <c r="O689" s="359" t="s">
        <v>1489</v>
      </c>
      <c r="P689" t="s">
        <v>1328</v>
      </c>
      <c r="Q689" s="360">
        <v>0.59199999999999997</v>
      </c>
    </row>
    <row r="690" spans="15:17" x14ac:dyDescent="0.2">
      <c r="O690" s="359" t="s">
        <v>1490</v>
      </c>
      <c r="P690" t="s">
        <v>1329</v>
      </c>
      <c r="Q690" s="360">
        <v>0</v>
      </c>
    </row>
    <row r="691" spans="15:17" x14ac:dyDescent="0.2">
      <c r="O691" s="359" t="s">
        <v>1491</v>
      </c>
      <c r="P691" t="s">
        <v>1330</v>
      </c>
      <c r="Q691" s="360">
        <v>0.61899999999999999</v>
      </c>
    </row>
    <row r="692" spans="15:17" x14ac:dyDescent="0.2">
      <c r="O692" s="359" t="s">
        <v>1492</v>
      </c>
      <c r="P692" t="s">
        <v>1331</v>
      </c>
      <c r="Q692" s="360">
        <v>0.42499999999999999</v>
      </c>
    </row>
    <row r="693" spans="15:17" x14ac:dyDescent="0.2">
      <c r="O693" s="359" t="s">
        <v>1493</v>
      </c>
      <c r="P693" t="s">
        <v>1332</v>
      </c>
      <c r="Q693" s="360">
        <v>0</v>
      </c>
    </row>
    <row r="694" spans="15:17" x14ac:dyDescent="0.2">
      <c r="O694" s="359" t="s">
        <v>1494</v>
      </c>
      <c r="P694" t="s">
        <v>1333</v>
      </c>
      <c r="Q694" s="360">
        <v>0.35199999999999998</v>
      </c>
    </row>
    <row r="695" spans="15:17" x14ac:dyDescent="0.2">
      <c r="O695" s="359" t="s">
        <v>1495</v>
      </c>
      <c r="P695" t="s">
        <v>1334</v>
      </c>
      <c r="Q695" s="360">
        <v>0.54699999999999993</v>
      </c>
    </row>
    <row r="696" spans="15:17" x14ac:dyDescent="0.2">
      <c r="O696" s="359" t="s">
        <v>1496</v>
      </c>
      <c r="P696" t="s">
        <v>1335</v>
      </c>
      <c r="Q696" s="360">
        <v>0.57099999999999995</v>
      </c>
    </row>
    <row r="697" spans="15:17" x14ac:dyDescent="0.2">
      <c r="O697" s="359" t="s">
        <v>1583</v>
      </c>
      <c r="P697" t="s">
        <v>1336</v>
      </c>
      <c r="Q697" s="360">
        <v>0</v>
      </c>
    </row>
    <row r="698" spans="15:17" x14ac:dyDescent="0.2">
      <c r="O698" s="359" t="s">
        <v>1639</v>
      </c>
      <c r="P698" t="s">
        <v>1656</v>
      </c>
      <c r="Q698" s="360">
        <v>0.308</v>
      </c>
    </row>
    <row r="699" spans="15:17" x14ac:dyDescent="0.2">
      <c r="O699" s="359" t="s">
        <v>1640</v>
      </c>
      <c r="P699" t="s">
        <v>1657</v>
      </c>
      <c r="Q699" s="360">
        <v>0</v>
      </c>
    </row>
    <row r="700" spans="15:17" x14ac:dyDescent="0.2">
      <c r="O700" s="359" t="s">
        <v>1641</v>
      </c>
      <c r="P700" t="s">
        <v>1658</v>
      </c>
      <c r="Q700" s="360">
        <v>0</v>
      </c>
    </row>
    <row r="701" spans="15:17" x14ac:dyDescent="0.2">
      <c r="O701" s="359" t="s">
        <v>1642</v>
      </c>
      <c r="P701" t="s">
        <v>1659</v>
      </c>
      <c r="Q701" s="360">
        <v>0.42299999999999999</v>
      </c>
    </row>
    <row r="702" spans="15:17" x14ac:dyDescent="0.2">
      <c r="O702" s="359" t="s">
        <v>1643</v>
      </c>
      <c r="P702" t="s">
        <v>1660</v>
      </c>
      <c r="Q702" s="360">
        <v>0.4</v>
      </c>
    </row>
    <row r="703" spans="15:17" x14ac:dyDescent="0.2">
      <c r="O703" s="359" t="s">
        <v>1644</v>
      </c>
      <c r="P703" t="s">
        <v>1661</v>
      </c>
      <c r="Q703" s="360">
        <v>0.28899999999999998</v>
      </c>
    </row>
    <row r="704" spans="15:17" x14ac:dyDescent="0.2">
      <c r="O704" s="359" t="s">
        <v>1645</v>
      </c>
      <c r="P704" t="s">
        <v>1662</v>
      </c>
      <c r="Q704" s="360">
        <v>0.53800000000000003</v>
      </c>
    </row>
    <row r="705" spans="15:17" x14ac:dyDescent="0.2">
      <c r="O705" s="359" t="s">
        <v>1646</v>
      </c>
      <c r="P705" t="s">
        <v>1663</v>
      </c>
      <c r="Q705" s="360">
        <v>0</v>
      </c>
    </row>
    <row r="706" spans="15:17" x14ac:dyDescent="0.2">
      <c r="O706" s="359" t="s">
        <v>1647</v>
      </c>
      <c r="P706" t="s">
        <v>1664</v>
      </c>
      <c r="Q706" s="360">
        <v>0</v>
      </c>
    </row>
    <row r="707" spans="15:17" x14ac:dyDescent="0.2">
      <c r="O707" s="359" t="s">
        <v>1648</v>
      </c>
      <c r="P707" t="s">
        <v>1665</v>
      </c>
      <c r="Q707" s="360">
        <v>0</v>
      </c>
    </row>
    <row r="708" spans="15:17" x14ac:dyDescent="0.2">
      <c r="O708" s="359" t="s">
        <v>1649</v>
      </c>
      <c r="P708" t="s">
        <v>1666</v>
      </c>
      <c r="Q708" s="360">
        <v>0</v>
      </c>
    </row>
    <row r="709" spans="15:17" x14ac:dyDescent="0.2">
      <c r="O709" s="359" t="s">
        <v>1650</v>
      </c>
      <c r="P709" t="s">
        <v>1667</v>
      </c>
      <c r="Q709" s="360">
        <v>0</v>
      </c>
    </row>
    <row r="710" spans="15:17" x14ac:dyDescent="0.2">
      <c r="O710" s="359" t="s">
        <v>1651</v>
      </c>
      <c r="P710" t="s">
        <v>1668</v>
      </c>
      <c r="Q710" s="360">
        <v>0.53399999999999992</v>
      </c>
    </row>
    <row r="711" spans="15:17" x14ac:dyDescent="0.2">
      <c r="O711" s="359" t="s">
        <v>1652</v>
      </c>
      <c r="P711" t="s">
        <v>1669</v>
      </c>
      <c r="Q711" s="360">
        <v>0.42299999999999999</v>
      </c>
    </row>
    <row r="712" spans="15:17" x14ac:dyDescent="0.2">
      <c r="O712" s="359" t="s">
        <v>1653</v>
      </c>
      <c r="P712" t="s">
        <v>1670</v>
      </c>
      <c r="Q712" s="360">
        <v>0.4</v>
      </c>
    </row>
    <row r="713" spans="15:17" x14ac:dyDescent="0.2">
      <c r="O713" s="359" t="s">
        <v>1654</v>
      </c>
      <c r="P713" t="s">
        <v>1671</v>
      </c>
      <c r="Q713" s="360">
        <v>0.46299999999999997</v>
      </c>
    </row>
    <row r="714" spans="15:17" x14ac:dyDescent="0.2">
      <c r="O714" s="359" t="s">
        <v>1655</v>
      </c>
      <c r="P714" t="s">
        <v>1672</v>
      </c>
      <c r="Q714" s="360">
        <v>0.58399999999999996</v>
      </c>
    </row>
    <row r="715" spans="15:17" x14ac:dyDescent="0.2">
      <c r="O715" s="359" t="s">
        <v>1497</v>
      </c>
      <c r="P715" t="s">
        <v>1337</v>
      </c>
      <c r="Q715" s="360">
        <v>0</v>
      </c>
    </row>
    <row r="716" spans="15:17" x14ac:dyDescent="0.2">
      <c r="O716" s="359" t="s">
        <v>1498</v>
      </c>
      <c r="P716" t="s">
        <v>1338</v>
      </c>
      <c r="Q716" s="360">
        <v>0</v>
      </c>
    </row>
    <row r="717" spans="15:17" x14ac:dyDescent="0.2">
      <c r="O717" s="359" t="s">
        <v>1499</v>
      </c>
      <c r="P717" t="s">
        <v>1339</v>
      </c>
      <c r="Q717" s="360">
        <v>0.185</v>
      </c>
    </row>
    <row r="718" spans="15:17" x14ac:dyDescent="0.2">
      <c r="O718" s="359" t="s">
        <v>1500</v>
      </c>
      <c r="P718" t="s">
        <v>1340</v>
      </c>
      <c r="Q718" s="360">
        <v>0.11299999999999999</v>
      </c>
    </row>
    <row r="719" spans="15:17" x14ac:dyDescent="0.2">
      <c r="O719" s="359" t="s">
        <v>1501</v>
      </c>
      <c r="P719" t="s">
        <v>1341</v>
      </c>
      <c r="Q719" s="360">
        <v>0.08</v>
      </c>
    </row>
    <row r="720" spans="15:17" x14ac:dyDescent="0.2">
      <c r="O720" s="359" t="s">
        <v>1502</v>
      </c>
      <c r="P720" t="s">
        <v>1342</v>
      </c>
      <c r="Q720" s="360">
        <v>0</v>
      </c>
    </row>
    <row r="721" spans="15:17" x14ac:dyDescent="0.2">
      <c r="O721" s="359" t="s">
        <v>1503</v>
      </c>
      <c r="P721" t="s">
        <v>1343</v>
      </c>
      <c r="Q721" s="360">
        <v>0.15</v>
      </c>
    </row>
    <row r="722" spans="15:17" x14ac:dyDescent="0.2">
      <c r="O722" s="359" t="s">
        <v>1504</v>
      </c>
      <c r="P722" t="s">
        <v>1344</v>
      </c>
      <c r="Q722" s="360">
        <v>0.16799999999999998</v>
      </c>
    </row>
    <row r="723" spans="15:17" x14ac:dyDescent="0.2">
      <c r="O723" s="359" t="s">
        <v>1586</v>
      </c>
      <c r="P723" t="s">
        <v>1345</v>
      </c>
      <c r="Q723" s="360">
        <v>0.34900000000000003</v>
      </c>
    </row>
    <row r="724" spans="15:17" x14ac:dyDescent="0.2">
      <c r="O724" s="359" t="s">
        <v>1627</v>
      </c>
      <c r="P724" t="s">
        <v>1633</v>
      </c>
      <c r="Q724" s="360">
        <v>0</v>
      </c>
    </row>
    <row r="725" spans="15:17" x14ac:dyDescent="0.2">
      <c r="O725" s="359" t="s">
        <v>1628</v>
      </c>
      <c r="P725" t="s">
        <v>1634</v>
      </c>
      <c r="Q725" s="360">
        <v>0.215</v>
      </c>
    </row>
    <row r="726" spans="15:17" x14ac:dyDescent="0.2">
      <c r="O726" s="359" t="s">
        <v>1629</v>
      </c>
      <c r="P726" t="s">
        <v>1635</v>
      </c>
      <c r="Q726" s="360">
        <v>0.30099999999999999</v>
      </c>
    </row>
    <row r="727" spans="15:17" x14ac:dyDescent="0.2">
      <c r="O727" s="359" t="s">
        <v>1630</v>
      </c>
      <c r="P727" t="s">
        <v>1636</v>
      </c>
      <c r="Q727" s="360">
        <v>0.315</v>
      </c>
    </row>
    <row r="728" spans="15:17" x14ac:dyDescent="0.2">
      <c r="O728" s="359" t="s">
        <v>1631</v>
      </c>
      <c r="P728" t="s">
        <v>1637</v>
      </c>
      <c r="Q728" s="360">
        <v>0.38700000000000001</v>
      </c>
    </row>
    <row r="729" spans="15:17" x14ac:dyDescent="0.2">
      <c r="O729" s="359" t="s">
        <v>1632</v>
      </c>
      <c r="P729" t="s">
        <v>1638</v>
      </c>
      <c r="Q729" s="360">
        <v>0.42</v>
      </c>
    </row>
    <row r="730" spans="15:17" x14ac:dyDescent="0.2">
      <c r="O730" s="359" t="s">
        <v>1684</v>
      </c>
      <c r="P730" t="s">
        <v>1692</v>
      </c>
      <c r="Q730" s="360">
        <v>0</v>
      </c>
    </row>
    <row r="731" spans="15:17" x14ac:dyDescent="0.2">
      <c r="O731" s="359" t="s">
        <v>1685</v>
      </c>
      <c r="P731" t="s">
        <v>1693</v>
      </c>
      <c r="Q731" s="360">
        <v>0</v>
      </c>
    </row>
    <row r="732" spans="15:17" x14ac:dyDescent="0.2">
      <c r="O732" s="359" t="s">
        <v>1686</v>
      </c>
      <c r="P732" t="s">
        <v>1694</v>
      </c>
      <c r="Q732" s="360">
        <v>0</v>
      </c>
    </row>
    <row r="733" spans="15:17" x14ac:dyDescent="0.2">
      <c r="O733" s="359" t="s">
        <v>1687</v>
      </c>
      <c r="P733" t="s">
        <v>1695</v>
      </c>
      <c r="Q733" s="360">
        <v>0.13200000000000001</v>
      </c>
    </row>
    <row r="734" spans="15:17" x14ac:dyDescent="0.2">
      <c r="O734" s="359" t="s">
        <v>1688</v>
      </c>
      <c r="P734" t="s">
        <v>1696</v>
      </c>
      <c r="Q734" s="360">
        <v>0</v>
      </c>
    </row>
    <row r="735" spans="15:17" x14ac:dyDescent="0.2">
      <c r="O735" s="359" t="s">
        <v>1689</v>
      </c>
      <c r="P735" t="s">
        <v>1697</v>
      </c>
      <c r="Q735" s="360">
        <v>0</v>
      </c>
    </row>
    <row r="736" spans="15:17" x14ac:dyDescent="0.2">
      <c r="O736" s="359" t="s">
        <v>1690</v>
      </c>
      <c r="P736" t="s">
        <v>1698</v>
      </c>
      <c r="Q736" s="360">
        <v>0</v>
      </c>
    </row>
    <row r="737" spans="15:17" x14ac:dyDescent="0.2">
      <c r="O737" s="359" t="s">
        <v>1691</v>
      </c>
      <c r="P737" t="s">
        <v>1699</v>
      </c>
      <c r="Q737" s="360">
        <v>0.218</v>
      </c>
    </row>
    <row r="738" spans="15:17" x14ac:dyDescent="0.2">
      <c r="O738" s="359" t="s">
        <v>1505</v>
      </c>
      <c r="P738" t="s">
        <v>1346</v>
      </c>
      <c r="Q738" s="360">
        <v>0</v>
      </c>
    </row>
    <row r="739" spans="15:17" x14ac:dyDescent="0.2">
      <c r="O739" s="359" t="s">
        <v>1506</v>
      </c>
      <c r="P739" t="s">
        <v>1347</v>
      </c>
      <c r="Q739" s="360">
        <v>0.42099999999999999</v>
      </c>
    </row>
    <row r="740" spans="15:17" x14ac:dyDescent="0.2">
      <c r="O740" s="359" t="s">
        <v>1507</v>
      </c>
      <c r="P740" t="s">
        <v>1348</v>
      </c>
      <c r="Q740" s="360">
        <v>0</v>
      </c>
    </row>
    <row r="741" spans="15:17" x14ac:dyDescent="0.2">
      <c r="O741" s="359" t="s">
        <v>1508</v>
      </c>
      <c r="P741" t="s">
        <v>1349</v>
      </c>
      <c r="Q741" s="360">
        <v>0.219</v>
      </c>
    </row>
    <row r="742" spans="15:17" x14ac:dyDescent="0.2">
      <c r="O742" s="359" t="s">
        <v>1509</v>
      </c>
      <c r="P742" t="s">
        <v>1350</v>
      </c>
      <c r="Q742" s="360">
        <v>0.27200000000000002</v>
      </c>
    </row>
    <row r="743" spans="15:17" x14ac:dyDescent="0.2">
      <c r="O743" s="359" t="s">
        <v>1510</v>
      </c>
      <c r="P743" t="s">
        <v>1351</v>
      </c>
      <c r="Q743" s="360">
        <v>0.32800000000000001</v>
      </c>
    </row>
    <row r="744" spans="15:17" x14ac:dyDescent="0.2">
      <c r="O744" s="359" t="s">
        <v>1511</v>
      </c>
      <c r="P744" t="s">
        <v>1352</v>
      </c>
      <c r="Q744" s="360">
        <v>0.35</v>
      </c>
    </row>
    <row r="745" spans="15:17" x14ac:dyDescent="0.2">
      <c r="O745" s="359" t="s">
        <v>1512</v>
      </c>
      <c r="P745" t="s">
        <v>1353</v>
      </c>
      <c r="Q745" s="360">
        <v>0.373</v>
      </c>
    </row>
    <row r="746" spans="15:17" x14ac:dyDescent="0.2">
      <c r="O746" s="359" t="s">
        <v>1513</v>
      </c>
      <c r="P746" t="s">
        <v>1354</v>
      </c>
      <c r="Q746" s="360">
        <v>0.41300000000000003</v>
      </c>
    </row>
    <row r="747" spans="15:17" x14ac:dyDescent="0.2">
      <c r="O747" s="359" t="s">
        <v>1514</v>
      </c>
      <c r="P747" t="s">
        <v>1355</v>
      </c>
      <c r="Q747" s="360">
        <v>0.6</v>
      </c>
    </row>
    <row r="748" spans="15:17" x14ac:dyDescent="0.2">
      <c r="O748" s="359" t="s">
        <v>1515</v>
      </c>
      <c r="P748" t="s">
        <v>1356</v>
      </c>
      <c r="Q748" s="360">
        <v>0.35300000000000004</v>
      </c>
    </row>
    <row r="749" spans="15:17" x14ac:dyDescent="0.2">
      <c r="O749" s="359" t="s">
        <v>1516</v>
      </c>
      <c r="P749" t="s">
        <v>1357</v>
      </c>
      <c r="Q749" s="360">
        <v>0.42899999999999999</v>
      </c>
    </row>
    <row r="750" spans="15:17" x14ac:dyDescent="0.2">
      <c r="O750" s="359" t="s">
        <v>1517</v>
      </c>
      <c r="P750" t="s">
        <v>1358</v>
      </c>
      <c r="Q750" s="360">
        <v>0</v>
      </c>
    </row>
    <row r="751" spans="15:17" x14ac:dyDescent="0.2">
      <c r="O751" s="359" t="s">
        <v>1518</v>
      </c>
      <c r="P751" t="s">
        <v>1359</v>
      </c>
      <c r="Q751" s="360">
        <v>0</v>
      </c>
    </row>
    <row r="752" spans="15:17" x14ac:dyDescent="0.2">
      <c r="O752" s="359" t="s">
        <v>1519</v>
      </c>
      <c r="P752" t="s">
        <v>1360</v>
      </c>
      <c r="Q752" s="360">
        <v>0</v>
      </c>
    </row>
    <row r="753" spans="15:17" x14ac:dyDescent="0.2">
      <c r="O753" s="359" t="s">
        <v>1520</v>
      </c>
      <c r="P753" t="s">
        <v>1361</v>
      </c>
      <c r="Q753" s="360">
        <v>0</v>
      </c>
    </row>
    <row r="754" spans="15:17" x14ac:dyDescent="0.2">
      <c r="O754" s="359" t="s">
        <v>1521</v>
      </c>
      <c r="P754" t="s">
        <v>1362</v>
      </c>
      <c r="Q754" s="360">
        <v>0</v>
      </c>
    </row>
    <row r="755" spans="15:17" x14ac:dyDescent="0.2">
      <c r="O755" s="359" t="s">
        <v>1522</v>
      </c>
      <c r="P755" t="s">
        <v>1363</v>
      </c>
      <c r="Q755" s="360">
        <v>0</v>
      </c>
    </row>
    <row r="756" spans="15:17" x14ac:dyDescent="0.2">
      <c r="O756" s="359" t="s">
        <v>1523</v>
      </c>
      <c r="P756" t="s">
        <v>1364</v>
      </c>
      <c r="Q756" s="360">
        <v>0</v>
      </c>
    </row>
    <row r="757" spans="15:17" x14ac:dyDescent="0.2">
      <c r="O757" s="359" t="s">
        <v>1524</v>
      </c>
      <c r="P757" t="s">
        <v>1365</v>
      </c>
      <c r="Q757" s="360">
        <v>0</v>
      </c>
    </row>
    <row r="758" spans="15:17" x14ac:dyDescent="0.2">
      <c r="O758" s="359" t="s">
        <v>1525</v>
      </c>
      <c r="P758" t="s">
        <v>1366</v>
      </c>
      <c r="Q758" s="360">
        <v>0</v>
      </c>
    </row>
    <row r="759" spans="15:17" x14ac:dyDescent="0.2">
      <c r="O759" s="359" t="s">
        <v>1526</v>
      </c>
      <c r="P759" t="s">
        <v>1367</v>
      </c>
      <c r="Q759" s="360">
        <v>0</v>
      </c>
    </row>
    <row r="760" spans="15:17" x14ac:dyDescent="0.2">
      <c r="O760" s="359" t="s">
        <v>1527</v>
      </c>
      <c r="P760" t="s">
        <v>1368</v>
      </c>
      <c r="Q760" s="360">
        <v>0</v>
      </c>
    </row>
    <row r="761" spans="15:17" x14ac:dyDescent="0.2">
      <c r="O761" s="359" t="s">
        <v>1528</v>
      </c>
      <c r="P761" t="s">
        <v>1369</v>
      </c>
      <c r="Q761" s="360">
        <v>0</v>
      </c>
    </row>
    <row r="762" spans="15:17" x14ac:dyDescent="0.2">
      <c r="O762" s="359" t="s">
        <v>1529</v>
      </c>
      <c r="P762" t="s">
        <v>1370</v>
      </c>
      <c r="Q762" s="360">
        <v>0</v>
      </c>
    </row>
    <row r="763" spans="15:17" x14ac:dyDescent="0.2">
      <c r="O763" s="359" t="s">
        <v>1530</v>
      </c>
      <c r="P763" t="s">
        <v>1371</v>
      </c>
      <c r="Q763" s="360">
        <v>0.43099999999999999</v>
      </c>
    </row>
    <row r="764" spans="15:17" x14ac:dyDescent="0.2">
      <c r="O764" s="359" t="s">
        <v>1531</v>
      </c>
      <c r="P764" t="s">
        <v>1372</v>
      </c>
      <c r="Q764" s="360">
        <v>0</v>
      </c>
    </row>
    <row r="765" spans="15:17" x14ac:dyDescent="0.2">
      <c r="O765" s="359" t="s">
        <v>1532</v>
      </c>
      <c r="P765" t="s">
        <v>1373</v>
      </c>
      <c r="Q765" s="360">
        <v>0</v>
      </c>
    </row>
    <row r="766" spans="15:17" x14ac:dyDescent="0.2">
      <c r="O766" s="359" t="s">
        <v>1533</v>
      </c>
      <c r="P766" t="s">
        <v>1374</v>
      </c>
      <c r="Q766" s="360">
        <v>0.1</v>
      </c>
    </row>
    <row r="767" spans="15:17" x14ac:dyDescent="0.2">
      <c r="O767" s="359" t="s">
        <v>1534</v>
      </c>
      <c r="P767" t="s">
        <v>1375</v>
      </c>
      <c r="Q767" s="360">
        <v>0.25</v>
      </c>
    </row>
    <row r="768" spans="15:17" x14ac:dyDescent="0.2">
      <c r="O768" s="359" t="s">
        <v>1584</v>
      </c>
      <c r="P768" t="s">
        <v>1376</v>
      </c>
      <c r="Q768" s="360">
        <v>0.628</v>
      </c>
    </row>
    <row r="769" spans="15:17" x14ac:dyDescent="0.2">
      <c r="O769" s="359" t="s">
        <v>1615</v>
      </c>
      <c r="P769" t="s">
        <v>1621</v>
      </c>
      <c r="Q769" s="360">
        <v>0</v>
      </c>
    </row>
    <row r="770" spans="15:17" x14ac:dyDescent="0.2">
      <c r="O770" s="359" t="s">
        <v>1616</v>
      </c>
      <c r="P770" t="s">
        <v>1622</v>
      </c>
      <c r="Q770" s="360">
        <v>4.2000000000000003E-2</v>
      </c>
    </row>
    <row r="771" spans="15:17" x14ac:dyDescent="0.2">
      <c r="O771" s="359" t="s">
        <v>1617</v>
      </c>
      <c r="P771" t="s">
        <v>1623</v>
      </c>
      <c r="Q771" s="360">
        <v>0.152</v>
      </c>
    </row>
    <row r="772" spans="15:17" x14ac:dyDescent="0.2">
      <c r="O772" s="359" t="s">
        <v>1618</v>
      </c>
      <c r="P772" t="s">
        <v>1624</v>
      </c>
      <c r="Q772" s="360">
        <v>0.17499999999999999</v>
      </c>
    </row>
    <row r="773" spans="15:17" x14ac:dyDescent="0.2">
      <c r="O773" s="359" t="s">
        <v>1619</v>
      </c>
      <c r="P773" t="s">
        <v>1625</v>
      </c>
      <c r="Q773" s="360">
        <v>0.26300000000000001</v>
      </c>
    </row>
    <row r="774" spans="15:17" x14ac:dyDescent="0.2">
      <c r="O774" s="359" t="s">
        <v>1620</v>
      </c>
      <c r="P774" t="s">
        <v>1626</v>
      </c>
      <c r="Q774" s="360">
        <v>0.50700000000000001</v>
      </c>
    </row>
    <row r="775" spans="15:17" x14ac:dyDescent="0.2">
      <c r="O775" s="359" t="s">
        <v>1700</v>
      </c>
      <c r="P775" t="s">
        <v>1702</v>
      </c>
      <c r="Q775" s="360">
        <v>0</v>
      </c>
    </row>
    <row r="776" spans="15:17" x14ac:dyDescent="0.2">
      <c r="O776" s="359" t="s">
        <v>1701</v>
      </c>
      <c r="P776" t="s">
        <v>1703</v>
      </c>
      <c r="Q776" s="360">
        <v>0.51700000000000002</v>
      </c>
    </row>
    <row r="777" spans="15:17" x14ac:dyDescent="0.2">
      <c r="O777" s="359" t="s">
        <v>1588</v>
      </c>
      <c r="P777" t="s">
        <v>1377</v>
      </c>
      <c r="Q777" s="360">
        <v>0</v>
      </c>
    </row>
    <row r="778" spans="15:17" x14ac:dyDescent="0.2">
      <c r="O778" s="359" t="s">
        <v>1535</v>
      </c>
      <c r="P778" t="s">
        <v>1378</v>
      </c>
      <c r="Q778" s="360">
        <v>0</v>
      </c>
    </row>
    <row r="779" spans="15:17" x14ac:dyDescent="0.2">
      <c r="O779" s="359" t="s">
        <v>1587</v>
      </c>
      <c r="P779" t="s">
        <v>1379</v>
      </c>
      <c r="Q779" s="360">
        <v>0.77300000000000002</v>
      </c>
    </row>
    <row r="780" spans="15:17" x14ac:dyDescent="0.2">
      <c r="O780" s="359" t="s">
        <v>1590</v>
      </c>
      <c r="P780" t="s">
        <v>1592</v>
      </c>
      <c r="Q780" s="360">
        <v>0</v>
      </c>
    </row>
    <row r="781" spans="15:17" x14ac:dyDescent="0.2">
      <c r="O781" s="359" t="s">
        <v>1591</v>
      </c>
      <c r="P781" t="s">
        <v>1589</v>
      </c>
      <c r="Q781" s="360">
        <v>0.318</v>
      </c>
    </row>
    <row r="782" spans="15:17" x14ac:dyDescent="0.2">
      <c r="O782" s="359" t="s">
        <v>1581</v>
      </c>
      <c r="P782" t="s">
        <v>1582</v>
      </c>
      <c r="Q782" s="360">
        <v>0.45400000000000001</v>
      </c>
    </row>
    <row r="783" spans="15:17" x14ac:dyDescent="0.2">
      <c r="O783" s="359" t="s">
        <v>1536</v>
      </c>
      <c r="P783" t="s">
        <v>1380</v>
      </c>
      <c r="Q783" s="360">
        <v>0</v>
      </c>
    </row>
    <row r="784" spans="15:17" x14ac:dyDescent="0.2">
      <c r="O784" s="359" t="s">
        <v>1537</v>
      </c>
      <c r="P784" t="s">
        <v>1381</v>
      </c>
      <c r="Q784" s="360">
        <v>0.157</v>
      </c>
    </row>
    <row r="785" spans="15:17" x14ac:dyDescent="0.2">
      <c r="O785" s="359" t="s">
        <v>1538</v>
      </c>
      <c r="P785" t="s">
        <v>1382</v>
      </c>
      <c r="Q785" s="360">
        <v>0.26899999999999996</v>
      </c>
    </row>
    <row r="786" spans="15:17" x14ac:dyDescent="0.2">
      <c r="O786" s="359" t="s">
        <v>1539</v>
      </c>
      <c r="P786" t="s">
        <v>1383</v>
      </c>
      <c r="Q786" s="360">
        <v>0.29100000000000004</v>
      </c>
    </row>
    <row r="787" spans="15:17" x14ac:dyDescent="0.2">
      <c r="O787" s="359" t="s">
        <v>1540</v>
      </c>
      <c r="P787" t="s">
        <v>1384</v>
      </c>
      <c r="Q787" s="360">
        <v>0.33599999999999997</v>
      </c>
    </row>
    <row r="788" spans="15:17" x14ac:dyDescent="0.2">
      <c r="O788" s="359" t="s">
        <v>1541</v>
      </c>
      <c r="P788" t="s">
        <v>1385</v>
      </c>
      <c r="Q788" s="360">
        <v>0.38600000000000001</v>
      </c>
    </row>
    <row r="789" spans="15:17" x14ac:dyDescent="0.2">
      <c r="O789" s="359" t="s">
        <v>1542</v>
      </c>
      <c r="P789" t="s">
        <v>1386</v>
      </c>
      <c r="Q789" s="360">
        <v>0</v>
      </c>
    </row>
    <row r="790" spans="15:17" x14ac:dyDescent="0.2">
      <c r="O790" s="359" t="s">
        <v>1543</v>
      </c>
      <c r="P790" t="s">
        <v>1387</v>
      </c>
      <c r="Q790" s="360">
        <v>0</v>
      </c>
    </row>
    <row r="791" spans="15:17" x14ac:dyDescent="0.2">
      <c r="O791" s="359" t="s">
        <v>1544</v>
      </c>
      <c r="P791" t="s">
        <v>1388</v>
      </c>
      <c r="Q791" s="360">
        <v>0.32300000000000001</v>
      </c>
    </row>
    <row r="792" spans="15:17" x14ac:dyDescent="0.2">
      <c r="O792" s="359" t="s">
        <v>1545</v>
      </c>
      <c r="P792" t="s">
        <v>1389</v>
      </c>
      <c r="Q792" s="360">
        <v>0</v>
      </c>
    </row>
    <row r="793" spans="15:17" x14ac:dyDescent="0.2">
      <c r="O793" s="359" t="s">
        <v>1546</v>
      </c>
      <c r="P793" t="s">
        <v>1390</v>
      </c>
      <c r="Q793" s="360">
        <v>0.57700000000000007</v>
      </c>
    </row>
    <row r="794" spans="15:17" x14ac:dyDescent="0.2">
      <c r="O794" s="359" t="s">
        <v>1547</v>
      </c>
      <c r="P794" t="s">
        <v>1391</v>
      </c>
      <c r="Q794" s="360">
        <v>0</v>
      </c>
    </row>
    <row r="795" spans="15:17" x14ac:dyDescent="0.2">
      <c r="O795" s="359" t="s">
        <v>1548</v>
      </c>
      <c r="P795" t="s">
        <v>1392</v>
      </c>
      <c r="Q795" s="360">
        <v>0.2</v>
      </c>
    </row>
    <row r="796" spans="15:17" x14ac:dyDescent="0.2">
      <c r="O796" s="359" t="s">
        <v>1549</v>
      </c>
      <c r="P796" t="s">
        <v>1393</v>
      </c>
      <c r="Q796" s="360">
        <v>0</v>
      </c>
    </row>
    <row r="797" spans="15:17" x14ac:dyDescent="0.2">
      <c r="O797" s="359" t="s">
        <v>1550</v>
      </c>
      <c r="P797" t="s">
        <v>1394</v>
      </c>
      <c r="Q797" s="360">
        <v>0</v>
      </c>
    </row>
    <row r="798" spans="15:17" x14ac:dyDescent="0.2">
      <c r="O798" s="359" t="s">
        <v>1551</v>
      </c>
      <c r="P798" t="s">
        <v>1395</v>
      </c>
      <c r="Q798" s="360">
        <v>0.254</v>
      </c>
    </row>
    <row r="799" spans="15:17" x14ac:dyDescent="0.2">
      <c r="O799" s="359" t="s">
        <v>1552</v>
      </c>
      <c r="P799" t="s">
        <v>1396</v>
      </c>
      <c r="Q799" s="360">
        <v>0</v>
      </c>
    </row>
    <row r="800" spans="15:17" x14ac:dyDescent="0.2">
      <c r="O800" s="359" t="s">
        <v>1553</v>
      </c>
      <c r="P800" t="s">
        <v>1397</v>
      </c>
      <c r="Q800" s="360">
        <v>0</v>
      </c>
    </row>
    <row r="801" spans="15:17" x14ac:dyDescent="0.2">
      <c r="O801" s="359" t="s">
        <v>1554</v>
      </c>
      <c r="P801" t="s">
        <v>1398</v>
      </c>
      <c r="Q801" s="360">
        <v>0</v>
      </c>
    </row>
    <row r="802" spans="15:17" x14ac:dyDescent="0.2">
      <c r="O802" s="359" t="s">
        <v>1555</v>
      </c>
      <c r="P802" t="s">
        <v>1399</v>
      </c>
      <c r="Q802" s="360">
        <v>0.253</v>
      </c>
    </row>
    <row r="803" spans="15:17" x14ac:dyDescent="0.2">
      <c r="O803" s="359" t="s">
        <v>1556</v>
      </c>
      <c r="P803" t="s">
        <v>1400</v>
      </c>
      <c r="Q803" s="360">
        <v>0.16699999999999998</v>
      </c>
    </row>
    <row r="804" spans="15:17" x14ac:dyDescent="0.2">
      <c r="O804" s="359" t="s">
        <v>1557</v>
      </c>
      <c r="P804" t="s">
        <v>1401</v>
      </c>
      <c r="Q804" s="360">
        <v>0.49799999999999994</v>
      </c>
    </row>
    <row r="805" spans="15:17" x14ac:dyDescent="0.2">
      <c r="O805" s="359" t="s">
        <v>1580</v>
      </c>
      <c r="P805" t="s">
        <v>1402</v>
      </c>
      <c r="Q805" s="360">
        <v>0.36200000000000004</v>
      </c>
    </row>
    <row r="806" spans="15:17" x14ac:dyDescent="0.2">
      <c r="O806" s="359" t="s">
        <v>1603</v>
      </c>
      <c r="P806" t="s">
        <v>1609</v>
      </c>
      <c r="Q806" s="360">
        <v>0</v>
      </c>
    </row>
    <row r="807" spans="15:17" x14ac:dyDescent="0.2">
      <c r="O807" s="359" t="s">
        <v>1604</v>
      </c>
      <c r="P807" t="s">
        <v>1610</v>
      </c>
      <c r="Q807" s="360">
        <v>0</v>
      </c>
    </row>
    <row r="808" spans="15:17" x14ac:dyDescent="0.2">
      <c r="O808" s="359" t="s">
        <v>1605</v>
      </c>
      <c r="P808" t="s">
        <v>1611</v>
      </c>
      <c r="Q808" s="360">
        <v>0</v>
      </c>
    </row>
    <row r="809" spans="15:17" x14ac:dyDescent="0.2">
      <c r="O809" s="359" t="s">
        <v>1606</v>
      </c>
      <c r="P809" t="s">
        <v>1612</v>
      </c>
      <c r="Q809" s="360">
        <v>0</v>
      </c>
    </row>
    <row r="810" spans="15:17" x14ac:dyDescent="0.2">
      <c r="O810" s="359" t="s">
        <v>1607</v>
      </c>
      <c r="P810" t="s">
        <v>1613</v>
      </c>
      <c r="Q810" s="360">
        <v>0</v>
      </c>
    </row>
    <row r="811" spans="15:17" x14ac:dyDescent="0.2">
      <c r="O811" s="359" t="s">
        <v>1608</v>
      </c>
      <c r="P811" t="s">
        <v>1614</v>
      </c>
      <c r="Q811" s="366">
        <v>0.46200000000000002</v>
      </c>
    </row>
    <row r="812" spans="15:17" x14ac:dyDescent="0.2">
      <c r="O812" s="359" t="s">
        <v>1558</v>
      </c>
      <c r="P812" t="s">
        <v>1403</v>
      </c>
      <c r="Q812" s="360">
        <v>0</v>
      </c>
    </row>
    <row r="813" spans="15:17" x14ac:dyDescent="0.2">
      <c r="O813" s="359" t="s">
        <v>1559</v>
      </c>
      <c r="P813" t="s">
        <v>1404</v>
      </c>
      <c r="Q813" s="360">
        <v>0</v>
      </c>
    </row>
    <row r="814" spans="15:17" x14ac:dyDescent="0.2">
      <c r="O814" s="359" t="s">
        <v>1560</v>
      </c>
      <c r="P814" t="s">
        <v>1405</v>
      </c>
      <c r="Q814" s="360">
        <v>0.34299999999999997</v>
      </c>
    </row>
    <row r="815" spans="15:17" x14ac:dyDescent="0.2">
      <c r="O815" s="359" t="s">
        <v>1561</v>
      </c>
      <c r="P815" t="s">
        <v>1406</v>
      </c>
      <c r="Q815" s="360">
        <v>0.48700000000000004</v>
      </c>
    </row>
    <row r="816" spans="15:17" x14ac:dyDescent="0.2">
      <c r="O816" s="359" t="s">
        <v>1562</v>
      </c>
      <c r="P816" t="s">
        <v>1407</v>
      </c>
      <c r="Q816" s="360">
        <v>0</v>
      </c>
    </row>
    <row r="817" spans="15:17" x14ac:dyDescent="0.2">
      <c r="O817" s="359" t="s">
        <v>1585</v>
      </c>
      <c r="P817" t="s">
        <v>1408</v>
      </c>
      <c r="Q817" s="360">
        <v>0.42899999999999999</v>
      </c>
    </row>
    <row r="818" spans="15:17" x14ac:dyDescent="0.2">
      <c r="O818" s="359" t="s">
        <v>1593</v>
      </c>
      <c r="P818" t="s">
        <v>1598</v>
      </c>
      <c r="Q818" s="360">
        <v>0</v>
      </c>
    </row>
    <row r="819" spans="15:17" x14ac:dyDescent="0.2">
      <c r="O819" s="359" t="s">
        <v>1594</v>
      </c>
      <c r="P819" t="s">
        <v>1599</v>
      </c>
      <c r="Q819" s="360">
        <v>0</v>
      </c>
    </row>
    <row r="820" spans="15:17" x14ac:dyDescent="0.2">
      <c r="O820" s="359" t="s">
        <v>1595</v>
      </c>
      <c r="P820" t="s">
        <v>1600</v>
      </c>
      <c r="Q820" s="360">
        <v>0</v>
      </c>
    </row>
    <row r="821" spans="15:17" x14ac:dyDescent="0.2">
      <c r="O821" s="359" t="s">
        <v>1596</v>
      </c>
      <c r="P821" t="s">
        <v>1601</v>
      </c>
      <c r="Q821" s="360">
        <v>0</v>
      </c>
    </row>
    <row r="822" spans="15:17" x14ac:dyDescent="0.2">
      <c r="O822" s="359" t="s">
        <v>1597</v>
      </c>
      <c r="P822" t="s">
        <v>1602</v>
      </c>
      <c r="Q822" s="360">
        <v>0.50600000000000001</v>
      </c>
    </row>
    <row r="823" spans="15:17" x14ac:dyDescent="0.2">
      <c r="O823" s="359" t="s">
        <v>1726</v>
      </c>
      <c r="P823" t="s">
        <v>1733</v>
      </c>
      <c r="Q823" s="360">
        <v>0</v>
      </c>
    </row>
    <row r="824" spans="15:17" x14ac:dyDescent="0.2">
      <c r="O824" s="359" t="s">
        <v>1727</v>
      </c>
      <c r="P824" t="s">
        <v>1734</v>
      </c>
      <c r="Q824" s="360">
        <v>0</v>
      </c>
    </row>
    <row r="825" spans="15:17" x14ac:dyDescent="0.2">
      <c r="O825" s="359" t="s">
        <v>1728</v>
      </c>
      <c r="P825" t="s">
        <v>1735</v>
      </c>
      <c r="Q825" s="360">
        <v>0.187</v>
      </c>
    </row>
    <row r="826" spans="15:17" x14ac:dyDescent="0.2">
      <c r="O826" s="359" t="s">
        <v>1729</v>
      </c>
      <c r="P826" t="s">
        <v>1736</v>
      </c>
      <c r="Q826" s="360">
        <v>0.224</v>
      </c>
    </row>
    <row r="827" spans="15:17" x14ac:dyDescent="0.2">
      <c r="O827" s="359" t="s">
        <v>1730</v>
      </c>
      <c r="P827" t="s">
        <v>1737</v>
      </c>
      <c r="Q827" s="360">
        <v>0.313</v>
      </c>
    </row>
    <row r="828" spans="15:17" x14ac:dyDescent="0.2">
      <c r="O828" s="359" t="s">
        <v>1731</v>
      </c>
      <c r="P828" t="s">
        <v>1738</v>
      </c>
      <c r="Q828" s="360">
        <v>0.39600000000000002</v>
      </c>
    </row>
    <row r="829" spans="15:17" x14ac:dyDescent="0.2">
      <c r="O829" s="359" t="s">
        <v>1732</v>
      </c>
      <c r="P829" t="s">
        <v>1739</v>
      </c>
      <c r="Q829" s="360">
        <v>0.59199999999999997</v>
      </c>
    </row>
    <row r="830" spans="15:17" x14ac:dyDescent="0.2">
      <c r="O830" s="359" t="s">
        <v>1563</v>
      </c>
      <c r="P830" t="s">
        <v>1740</v>
      </c>
      <c r="Q830" s="360">
        <v>0</v>
      </c>
    </row>
    <row r="831" spans="15:17" x14ac:dyDescent="0.2">
      <c r="O831" s="359" t="s">
        <v>1564</v>
      </c>
      <c r="P831" t="s">
        <v>1409</v>
      </c>
      <c r="Q831" s="360">
        <v>0.33599999999999997</v>
      </c>
    </row>
    <row r="832" spans="15:17" x14ac:dyDescent="0.2">
      <c r="O832" s="359" t="s">
        <v>1565</v>
      </c>
      <c r="P832" t="s">
        <v>1410</v>
      </c>
      <c r="Q832" s="360">
        <v>0</v>
      </c>
    </row>
    <row r="833" spans="15:17" x14ac:dyDescent="0.2">
      <c r="O833" s="359" t="s">
        <v>1566</v>
      </c>
      <c r="P833" t="s">
        <v>1411</v>
      </c>
      <c r="Q833" s="360">
        <v>0.16699999999999998</v>
      </c>
    </row>
    <row r="834" spans="15:17" x14ac:dyDescent="0.2">
      <c r="O834" s="359" t="s">
        <v>1567</v>
      </c>
      <c r="P834" t="s">
        <v>1412</v>
      </c>
      <c r="Q834" s="360">
        <v>0.23299999999999998</v>
      </c>
    </row>
    <row r="835" spans="15:17" x14ac:dyDescent="0.2">
      <c r="O835" s="359" t="s">
        <v>1568</v>
      </c>
      <c r="P835" t="s">
        <v>1413</v>
      </c>
      <c r="Q835" s="360">
        <v>0.254</v>
      </c>
    </row>
    <row r="836" spans="15:17" x14ac:dyDescent="0.2">
      <c r="O836" s="359" t="s">
        <v>1569</v>
      </c>
      <c r="P836" t="s">
        <v>1414</v>
      </c>
      <c r="Q836" s="360">
        <v>0.97099999999999997</v>
      </c>
    </row>
    <row r="837" spans="15:17" x14ac:dyDescent="0.2">
      <c r="O837" s="359" t="s">
        <v>1570</v>
      </c>
      <c r="P837" t="s">
        <v>1415</v>
      </c>
      <c r="Q837" s="360">
        <v>0</v>
      </c>
    </row>
    <row r="838" spans="15:17" x14ac:dyDescent="0.2">
      <c r="O838" s="359" t="s">
        <v>1571</v>
      </c>
      <c r="P838" t="s">
        <v>1416</v>
      </c>
      <c r="Q838" s="360">
        <v>0.153</v>
      </c>
    </row>
    <row r="839" spans="15:17" x14ac:dyDescent="0.2">
      <c r="O839" s="359" t="s">
        <v>1572</v>
      </c>
      <c r="P839" t="s">
        <v>1417</v>
      </c>
      <c r="Q839" s="360">
        <v>0.29100000000000004</v>
      </c>
    </row>
    <row r="840" spans="15:17" x14ac:dyDescent="0.2">
      <c r="O840" s="359" t="s">
        <v>1573</v>
      </c>
      <c r="P840" t="s">
        <v>1418</v>
      </c>
      <c r="Q840" s="360">
        <v>0.54600000000000004</v>
      </c>
    </row>
    <row r="841" spans="15:17" x14ac:dyDescent="0.2">
      <c r="O841" s="359" t="s">
        <v>1574</v>
      </c>
      <c r="P841" t="s">
        <v>1419</v>
      </c>
      <c r="Q841" s="360">
        <v>0</v>
      </c>
    </row>
    <row r="842" spans="15:17" x14ac:dyDescent="0.2">
      <c r="O842" s="359" t="s">
        <v>1575</v>
      </c>
      <c r="P842" t="s">
        <v>1420</v>
      </c>
      <c r="Q842" s="360">
        <v>0.30599999999999999</v>
      </c>
    </row>
    <row r="843" spans="15:17" x14ac:dyDescent="0.2">
      <c r="O843" s="359" t="s">
        <v>1718</v>
      </c>
      <c r="P843" t="s">
        <v>1722</v>
      </c>
      <c r="Q843" s="360">
        <v>0</v>
      </c>
    </row>
    <row r="844" spans="15:17" x14ac:dyDescent="0.2">
      <c r="O844" s="359" t="s">
        <v>1719</v>
      </c>
      <c r="P844" t="s">
        <v>1723</v>
      </c>
      <c r="Q844" s="360">
        <v>0.219</v>
      </c>
    </row>
    <row r="845" spans="15:17" x14ac:dyDescent="0.2">
      <c r="O845" s="359" t="s">
        <v>1720</v>
      </c>
      <c r="P845" t="s">
        <v>1724</v>
      </c>
      <c r="Q845" s="360">
        <v>0.39400000000000002</v>
      </c>
    </row>
    <row r="846" spans="15:17" x14ac:dyDescent="0.2">
      <c r="O846" s="359" t="s">
        <v>1721</v>
      </c>
      <c r="P846" t="s">
        <v>1725</v>
      </c>
      <c r="Q846" s="360">
        <v>0.70099999999999996</v>
      </c>
    </row>
    <row r="847" spans="15:17" x14ac:dyDescent="0.2">
      <c r="O847" s="359" t="s">
        <v>1576</v>
      </c>
      <c r="P847" t="s">
        <v>1421</v>
      </c>
      <c r="Q847" s="360">
        <v>0.42299999999999999</v>
      </c>
    </row>
    <row r="848" spans="15:17" ht="13.5" thickBot="1" x14ac:dyDescent="0.25">
      <c r="O848" s="361" t="s">
        <v>1577</v>
      </c>
      <c r="P848" s="362" t="s">
        <v>1422</v>
      </c>
      <c r="Q848" s="363" t="s">
        <v>1423</v>
      </c>
    </row>
  </sheetData>
  <sheetProtection algorithmName="SHA-512" hashValue="90qX1SZ07n8ZjxYAK9PA9DEZAq1oJ6TNv9JgXISux6VLWfSE7mSfPOTBmYfDoBQD8I30cPFu656Oy0wkOToisQ==" saltValue="A+DOGngPF7djyJMtHWijhA==" spinCount="100000" sheet="1" objects="1" scenarios="1"/>
  <mergeCells count="79">
    <mergeCell ref="A57:D57"/>
    <mergeCell ref="A48:A55"/>
    <mergeCell ref="B52:D52"/>
    <mergeCell ref="A36:B36"/>
    <mergeCell ref="C34:D34"/>
    <mergeCell ref="C35:D35"/>
    <mergeCell ref="A56:D56"/>
    <mergeCell ref="B49:C51"/>
    <mergeCell ref="A41:C41"/>
    <mergeCell ref="B54:D54"/>
    <mergeCell ref="B53:D53"/>
    <mergeCell ref="A34:B35"/>
    <mergeCell ref="G55:H55"/>
    <mergeCell ref="F29:F30"/>
    <mergeCell ref="B46:D46"/>
    <mergeCell ref="G46:H46"/>
    <mergeCell ref="B48:D48"/>
    <mergeCell ref="G51:H51"/>
    <mergeCell ref="B55:D55"/>
    <mergeCell ref="B47:D47"/>
    <mergeCell ref="E31:E32"/>
    <mergeCell ref="A37:G37"/>
    <mergeCell ref="G31:G32"/>
    <mergeCell ref="C27:C32"/>
    <mergeCell ref="G50:H50"/>
    <mergeCell ref="G42:H42"/>
    <mergeCell ref="G53:H53"/>
    <mergeCell ref="A42:A47"/>
    <mergeCell ref="J27:J28"/>
    <mergeCell ref="J31:J32"/>
    <mergeCell ref="H29:H30"/>
    <mergeCell ref="I29:I30"/>
    <mergeCell ref="J29:J30"/>
    <mergeCell ref="I31:I32"/>
    <mergeCell ref="I27:I28"/>
    <mergeCell ref="H31:H32"/>
    <mergeCell ref="C13:D13"/>
    <mergeCell ref="C14:C15"/>
    <mergeCell ref="G52:H52"/>
    <mergeCell ref="C16:D16"/>
    <mergeCell ref="C17:D17"/>
    <mergeCell ref="C18:D18"/>
    <mergeCell ref="E29:E30"/>
    <mergeCell ref="B42:C44"/>
    <mergeCell ref="G48:H48"/>
    <mergeCell ref="C36:D36"/>
    <mergeCell ref="F31:F32"/>
    <mergeCell ref="G47:H47"/>
    <mergeCell ref="G29:G30"/>
    <mergeCell ref="G38:I38"/>
    <mergeCell ref="H27:H28"/>
    <mergeCell ref="A27:B33"/>
    <mergeCell ref="C21:D21"/>
    <mergeCell ref="F27:F28"/>
    <mergeCell ref="C23:D23"/>
    <mergeCell ref="C22:D22"/>
    <mergeCell ref="E27:E28"/>
    <mergeCell ref="C26:D26"/>
    <mergeCell ref="C33:D33"/>
    <mergeCell ref="G49:H49"/>
    <mergeCell ref="G41:H41"/>
    <mergeCell ref="C5:D5"/>
    <mergeCell ref="C6:D6"/>
    <mergeCell ref="C7:D7"/>
    <mergeCell ref="C11:D11"/>
    <mergeCell ref="C12:D12"/>
    <mergeCell ref="C8:D8"/>
    <mergeCell ref="C9:D9"/>
    <mergeCell ref="C10:D10"/>
    <mergeCell ref="G27:G28"/>
    <mergeCell ref="G43:H43"/>
    <mergeCell ref="G44:H44"/>
    <mergeCell ref="B45:D45"/>
    <mergeCell ref="G45:H45"/>
    <mergeCell ref="A5:B5"/>
    <mergeCell ref="A6:B18"/>
    <mergeCell ref="A22:B25"/>
    <mergeCell ref="A26:B26"/>
    <mergeCell ref="A19:B21"/>
  </mergeCells>
  <phoneticPr fontId="3"/>
  <dataValidations count="8">
    <dataValidation type="list" allowBlank="1" showInputMessage="1" showErrorMessage="1" sqref="C26" xr:uid="{4F938E73-8C21-40BA-89ED-79A60F5824B2}">
      <formula1>$D$125:$D$126</formula1>
    </dataValidation>
    <dataValidation allowBlank="1" showInputMessage="1" sqref="G36 G26" xr:uid="{AA792755-BB1C-4B34-A905-8963448967B4}"/>
    <dataValidation type="list" allowBlank="1" showInputMessage="1" showErrorMessage="1" sqref="D30 D28 D32" xr:uid="{57FFCC68-8AEA-496B-9062-DC5830B13A32}">
      <formula1>INDIRECT($N$3)</formula1>
    </dataValidation>
    <dataValidation type="list" allowBlank="1" showInputMessage="1" showErrorMessage="1" sqref="C18" xr:uid="{4DB7F9E5-80C4-48DD-845B-CFBA70204210}">
      <formula1>$D$102:$D$116</formula1>
    </dataValidation>
    <dataValidation type="list" allowBlank="1" showInputMessage="1" showErrorMessage="1" sqref="B40:D40 H40" xr:uid="{D67ACBE5-F087-48FB-A8BE-8DE3985D1BD3}">
      <formula1>#REF!</formula1>
    </dataValidation>
    <dataValidation type="list" allowBlank="1" showInputMessage="1" showErrorMessage="1" sqref="C16:D17" xr:uid="{30973980-068B-4F4D-8161-9875339C5E52}">
      <formula1>$D$102:$D$130</formula1>
    </dataValidation>
    <dataValidation type="list" allowBlank="1" showInputMessage="1" showErrorMessage="1" sqref="D20" xr:uid="{0AF55462-BAA4-4471-9974-8EC3ECE08468}">
      <formula1>$D$139:$D$150</formula1>
    </dataValidation>
    <dataValidation type="list" allowBlank="1" showInputMessage="1" showErrorMessage="1" sqref="D19" xr:uid="{26BBDF6E-4AD2-414A-89BB-92F06D2F9B6A}">
      <formula1>$D$131:$D$138</formula1>
    </dataValidation>
  </dataValidations>
  <hyperlinks>
    <hyperlink ref="B59" r:id="rId1" display="https://ghg-santeikohyo.env.go.jp/calc" xr:uid="{B7D01FDD-81D5-41B8-A0FA-4D43EDC2B4CF}"/>
  </hyperlinks>
  <printOptions horizontalCentered="1" verticalCentered="1"/>
  <pageMargins left="0.70866141732283472" right="0.70866141732283472" top="0.74803149606299213" bottom="0.74803149606299213" header="0.31496062992125984" footer="0.31496062992125984"/>
  <pageSetup paperSize="9" scale="46" orientation="portrait" r:id="rId2"/>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DDF3A1-3CFF-447E-AF52-F363E8E4195E}">
  <sheetPr codeName="Sheet30">
    <pageSetUpPr fitToPage="1"/>
  </sheetPr>
  <dimension ref="A1:M76"/>
  <sheetViews>
    <sheetView view="pageBreakPreview" zoomScale="70" zoomScaleNormal="75" zoomScaleSheetLayoutView="70" workbookViewId="0"/>
  </sheetViews>
  <sheetFormatPr defaultColWidth="9" defaultRowHeight="13" x14ac:dyDescent="0.2"/>
  <cols>
    <col min="1" max="1" width="6.26953125" style="32" customWidth="1"/>
    <col min="2" max="2" width="4.08984375" style="32" customWidth="1"/>
    <col min="3" max="3" width="22.453125" style="32" customWidth="1"/>
    <col min="4" max="4" width="19" style="32" customWidth="1"/>
    <col min="5" max="5" width="17" style="32" customWidth="1"/>
    <col min="6" max="6" width="18" style="32" customWidth="1"/>
    <col min="7" max="7" width="21.81640625" style="32" customWidth="1"/>
    <col min="8" max="8" width="19.26953125" style="32" customWidth="1"/>
    <col min="9" max="9" width="17.08984375" style="32" customWidth="1"/>
    <col min="10" max="10" width="14.90625" style="32" customWidth="1"/>
    <col min="11" max="11" width="16" style="32" bestFit="1" customWidth="1"/>
    <col min="12" max="12" width="1" style="32" customWidth="1"/>
    <col min="13" max="13" width="10" style="32" bestFit="1" customWidth="1"/>
    <col min="14" max="16384" width="9" style="32"/>
  </cols>
  <sheetData>
    <row r="1" spans="1:13" ht="20.25" customHeight="1" x14ac:dyDescent="0.3">
      <c r="A1" s="155" t="s">
        <v>556</v>
      </c>
      <c r="B1" s="33"/>
      <c r="E1" s="33"/>
    </row>
    <row r="2" spans="1:13" ht="25.5" customHeight="1" x14ac:dyDescent="0.3">
      <c r="A2" s="155" t="s">
        <v>504</v>
      </c>
      <c r="B2" s="156"/>
      <c r="C2" s="33"/>
      <c r="D2" s="33"/>
      <c r="E2" s="33"/>
    </row>
    <row r="3" spans="1:13" ht="17.25" customHeight="1" thickBot="1" x14ac:dyDescent="0.3">
      <c r="A3" s="567" t="s">
        <v>505</v>
      </c>
      <c r="B3" s="567"/>
      <c r="C3" s="567"/>
      <c r="D3" s="567"/>
      <c r="E3" s="568" t="s">
        <v>506</v>
      </c>
      <c r="F3" s="568"/>
      <c r="G3" s="568"/>
      <c r="H3" s="569" t="str">
        <f>別紙!B3&amp;"年度の結果"</f>
        <v>2024年度の結果</v>
      </c>
      <c r="I3" s="568"/>
      <c r="J3" s="568"/>
      <c r="M3" s="32" t="s">
        <v>507</v>
      </c>
    </row>
    <row r="4" spans="1:13" ht="17.25" customHeight="1" x14ac:dyDescent="0.25">
      <c r="A4" s="570" t="s">
        <v>508</v>
      </c>
      <c r="B4" s="571"/>
      <c r="C4" s="572"/>
      <c r="D4" s="55"/>
      <c r="E4" s="573"/>
      <c r="F4" s="574"/>
      <c r="G4" s="575"/>
      <c r="H4" s="573"/>
      <c r="I4" s="574"/>
      <c r="J4" s="582"/>
      <c r="M4" s="32" t="s">
        <v>509</v>
      </c>
    </row>
    <row r="5" spans="1:13" ht="17.25" customHeight="1" x14ac:dyDescent="0.25">
      <c r="A5" s="585" t="s">
        <v>510</v>
      </c>
      <c r="B5" s="586"/>
      <c r="C5" s="586"/>
      <c r="D5" s="56"/>
      <c r="E5" s="576"/>
      <c r="F5" s="577"/>
      <c r="G5" s="578"/>
      <c r="H5" s="576"/>
      <c r="I5" s="577"/>
      <c r="J5" s="583"/>
      <c r="M5" s="32" t="s">
        <v>557</v>
      </c>
    </row>
    <row r="6" spans="1:13" ht="17.25" customHeight="1" thickBot="1" x14ac:dyDescent="0.3">
      <c r="A6" s="587" t="s">
        <v>511</v>
      </c>
      <c r="B6" s="587"/>
      <c r="C6" s="588"/>
      <c r="D6" s="57"/>
      <c r="E6" s="579"/>
      <c r="F6" s="580"/>
      <c r="G6" s="581"/>
      <c r="H6" s="579"/>
      <c r="I6" s="580"/>
      <c r="J6" s="584"/>
    </row>
    <row r="7" spans="1:13" ht="11.25" customHeight="1" x14ac:dyDescent="0.25">
      <c r="C7" s="33"/>
      <c r="D7" s="33"/>
      <c r="E7" s="33"/>
    </row>
    <row r="8" spans="1:13" ht="9.75" customHeight="1" x14ac:dyDescent="0.25">
      <c r="C8" s="33"/>
      <c r="D8" s="33"/>
      <c r="E8" s="33"/>
    </row>
    <row r="9" spans="1:13" ht="21" customHeight="1" x14ac:dyDescent="0.3">
      <c r="A9" s="155" t="s">
        <v>512</v>
      </c>
      <c r="B9" s="156"/>
      <c r="C9" s="33"/>
      <c r="D9" s="33"/>
      <c r="E9" s="33"/>
    </row>
    <row r="10" spans="1:13" ht="17.25" customHeight="1" x14ac:dyDescent="0.2">
      <c r="A10" s="592" t="s">
        <v>513</v>
      </c>
      <c r="B10" s="592" t="s">
        <v>502</v>
      </c>
      <c r="C10" s="595" t="s">
        <v>514</v>
      </c>
      <c r="D10" s="595" t="s">
        <v>515</v>
      </c>
      <c r="E10" s="595" t="s">
        <v>516</v>
      </c>
      <c r="F10" s="589" t="str">
        <f>別紙!B3&amp;"年度の発電量（kWh）"</f>
        <v>2024年度の発電量（kWh）</v>
      </c>
      <c r="G10" s="518" t="s">
        <v>517</v>
      </c>
      <c r="H10" s="518"/>
      <c r="I10" s="518"/>
      <c r="J10" s="518"/>
    </row>
    <row r="11" spans="1:13" ht="17.25" customHeight="1" x14ac:dyDescent="0.2">
      <c r="A11" s="593"/>
      <c r="B11" s="593"/>
      <c r="C11" s="596"/>
      <c r="D11" s="596"/>
      <c r="E11" s="596"/>
      <c r="F11" s="590"/>
      <c r="G11" s="563" t="s">
        <v>518</v>
      </c>
      <c r="H11" s="564"/>
      <c r="I11" s="565" t="s">
        <v>519</v>
      </c>
      <c r="J11" s="566"/>
    </row>
    <row r="12" spans="1:13" ht="33" x14ac:dyDescent="0.2">
      <c r="A12" s="594"/>
      <c r="B12" s="594"/>
      <c r="C12" s="597"/>
      <c r="D12" s="597"/>
      <c r="E12" s="597"/>
      <c r="F12" s="591"/>
      <c r="G12" s="157" t="s">
        <v>520</v>
      </c>
      <c r="H12" s="157" t="s">
        <v>521</v>
      </c>
      <c r="I12" s="157" t="s">
        <v>522</v>
      </c>
      <c r="J12" s="157" t="s">
        <v>503</v>
      </c>
    </row>
    <row r="13" spans="1:13" ht="18.75" customHeight="1" x14ac:dyDescent="0.25">
      <c r="A13" s="539" t="s">
        <v>523</v>
      </c>
      <c r="B13" s="158" t="s">
        <v>524</v>
      </c>
      <c r="C13" s="159" t="s">
        <v>525</v>
      </c>
      <c r="D13" s="160">
        <v>42840</v>
      </c>
      <c r="E13" s="161">
        <v>1000</v>
      </c>
      <c r="F13" s="162">
        <v>963600</v>
      </c>
      <c r="G13" s="162">
        <v>0</v>
      </c>
      <c r="H13" s="162">
        <v>0</v>
      </c>
      <c r="I13" s="162">
        <v>963600</v>
      </c>
      <c r="J13" s="163">
        <v>0</v>
      </c>
    </row>
    <row r="14" spans="1:13" ht="18.75" customHeight="1" thickBot="1" x14ac:dyDescent="0.3">
      <c r="A14" s="540"/>
      <c r="B14" s="164" t="s">
        <v>524</v>
      </c>
      <c r="C14" s="165" t="s">
        <v>526</v>
      </c>
      <c r="D14" s="166">
        <v>43605</v>
      </c>
      <c r="E14" s="167">
        <v>2000</v>
      </c>
      <c r="F14" s="168">
        <v>14016000</v>
      </c>
      <c r="G14" s="168">
        <v>0</v>
      </c>
      <c r="H14" s="168">
        <v>0</v>
      </c>
      <c r="I14" s="168">
        <v>14016000</v>
      </c>
      <c r="J14" s="169">
        <v>0</v>
      </c>
      <c r="K14" s="170"/>
    </row>
    <row r="15" spans="1:13" ht="29.25" customHeight="1" x14ac:dyDescent="0.25">
      <c r="A15" s="540"/>
      <c r="B15" s="171">
        <v>1</v>
      </c>
      <c r="C15" s="125"/>
      <c r="D15" s="128"/>
      <c r="E15" s="49"/>
      <c r="F15" s="49"/>
      <c r="G15" s="49"/>
      <c r="H15" s="49"/>
      <c r="I15" s="49"/>
      <c r="J15" s="129"/>
    </row>
    <row r="16" spans="1:13" ht="29.25" customHeight="1" x14ac:dyDescent="0.25">
      <c r="A16" s="540"/>
      <c r="B16" s="171">
        <v>2</v>
      </c>
      <c r="C16" s="126"/>
      <c r="D16" s="130"/>
      <c r="E16" s="50"/>
      <c r="F16" s="50"/>
      <c r="G16" s="50"/>
      <c r="H16" s="50"/>
      <c r="I16" s="50"/>
      <c r="J16" s="131"/>
    </row>
    <row r="17" spans="1:10" ht="29.25" customHeight="1" x14ac:dyDescent="0.25">
      <c r="A17" s="540"/>
      <c r="B17" s="171">
        <v>3</v>
      </c>
      <c r="C17" s="126"/>
      <c r="D17" s="61"/>
      <c r="E17" s="50"/>
      <c r="F17" s="50"/>
      <c r="G17" s="50"/>
      <c r="H17" s="50"/>
      <c r="I17" s="50"/>
      <c r="J17" s="131"/>
    </row>
    <row r="18" spans="1:10" ht="29.25" customHeight="1" x14ac:dyDescent="0.25">
      <c r="A18" s="540"/>
      <c r="B18" s="171">
        <v>4</v>
      </c>
      <c r="C18" s="126"/>
      <c r="D18" s="61"/>
      <c r="E18" s="50"/>
      <c r="F18" s="50"/>
      <c r="G18" s="50"/>
      <c r="H18" s="50"/>
      <c r="I18" s="50"/>
      <c r="J18" s="131"/>
    </row>
    <row r="19" spans="1:10" ht="29.25" customHeight="1" thickBot="1" x14ac:dyDescent="0.3">
      <c r="A19" s="541"/>
      <c r="B19" s="171">
        <v>5</v>
      </c>
      <c r="C19" s="127"/>
      <c r="D19" s="132"/>
      <c r="E19" s="51"/>
      <c r="F19" s="51"/>
      <c r="G19" s="51"/>
      <c r="H19" s="51"/>
      <c r="I19" s="51"/>
      <c r="J19" s="133"/>
    </row>
    <row r="20" spans="1:10" ht="18.75" customHeight="1" x14ac:dyDescent="0.25">
      <c r="A20" s="505" t="s">
        <v>60</v>
      </c>
      <c r="B20" s="506"/>
      <c r="C20" s="542"/>
      <c r="D20" s="543"/>
      <c r="E20" s="172">
        <f t="shared" ref="E20:J20" si="0">SUM(E15:E19)</f>
        <v>0</v>
      </c>
      <c r="F20" s="173">
        <f t="shared" si="0"/>
        <v>0</v>
      </c>
      <c r="G20" s="174">
        <f t="shared" si="0"/>
        <v>0</v>
      </c>
      <c r="H20" s="173">
        <f t="shared" si="0"/>
        <v>0</v>
      </c>
      <c r="I20" s="173">
        <f t="shared" si="0"/>
        <v>0</v>
      </c>
      <c r="J20" s="175">
        <f t="shared" si="0"/>
        <v>0</v>
      </c>
    </row>
    <row r="21" spans="1:10" ht="18.75" customHeight="1" x14ac:dyDescent="0.25">
      <c r="A21" s="548" t="s">
        <v>513</v>
      </c>
      <c r="B21" s="550" t="s">
        <v>502</v>
      </c>
      <c r="C21" s="550" t="s">
        <v>527</v>
      </c>
      <c r="D21" s="552" t="s">
        <v>515</v>
      </c>
      <c r="E21" s="544" t="s">
        <v>516</v>
      </c>
      <c r="F21" s="558" t="str">
        <f>別紙!B3&amp;"年度の製造熱エネルギー（MJ）"</f>
        <v>2024年度の製造熱エネルギー（MJ）</v>
      </c>
      <c r="G21" s="560" t="s">
        <v>528</v>
      </c>
      <c r="H21" s="561"/>
      <c r="I21" s="555" t="s">
        <v>529</v>
      </c>
      <c r="J21" s="176"/>
    </row>
    <row r="22" spans="1:10" ht="61.5" customHeight="1" x14ac:dyDescent="0.2">
      <c r="A22" s="549"/>
      <c r="B22" s="551"/>
      <c r="C22" s="551"/>
      <c r="D22" s="553"/>
      <c r="E22" s="546"/>
      <c r="F22" s="559"/>
      <c r="G22" s="157" t="s">
        <v>530</v>
      </c>
      <c r="H22" s="157" t="s">
        <v>531</v>
      </c>
      <c r="I22" s="562"/>
      <c r="J22" s="177"/>
    </row>
    <row r="23" spans="1:10" ht="18" customHeight="1" thickBot="1" x14ac:dyDescent="0.3">
      <c r="A23" s="544" t="s">
        <v>532</v>
      </c>
      <c r="B23" s="164" t="s">
        <v>524</v>
      </c>
      <c r="C23" s="165" t="s">
        <v>533</v>
      </c>
      <c r="D23" s="166">
        <v>43189</v>
      </c>
      <c r="E23" s="178">
        <v>300</v>
      </c>
      <c r="F23" s="168">
        <v>3592000</v>
      </c>
      <c r="G23" s="168">
        <v>3592000</v>
      </c>
      <c r="H23" s="168">
        <v>0</v>
      </c>
      <c r="I23" s="168">
        <v>0</v>
      </c>
      <c r="J23" s="179"/>
    </row>
    <row r="24" spans="1:10" ht="29.25" customHeight="1" x14ac:dyDescent="0.25">
      <c r="A24" s="545"/>
      <c r="B24" s="171">
        <v>1</v>
      </c>
      <c r="C24" s="134"/>
      <c r="D24" s="128"/>
      <c r="E24" s="58"/>
      <c r="F24" s="49"/>
      <c r="G24" s="49"/>
      <c r="H24" s="49"/>
      <c r="I24" s="52"/>
    </row>
    <row r="25" spans="1:10" ht="29.25" customHeight="1" x14ac:dyDescent="0.25">
      <c r="A25" s="545"/>
      <c r="B25" s="171">
        <v>2</v>
      </c>
      <c r="C25" s="135"/>
      <c r="D25" s="61"/>
      <c r="E25" s="59"/>
      <c r="F25" s="50"/>
      <c r="G25" s="50"/>
      <c r="H25" s="50"/>
      <c r="I25" s="53"/>
    </row>
    <row r="26" spans="1:10" ht="29.25" customHeight="1" x14ac:dyDescent="0.25">
      <c r="A26" s="545"/>
      <c r="B26" s="171">
        <v>3</v>
      </c>
      <c r="C26" s="135"/>
      <c r="D26" s="61"/>
      <c r="E26" s="59"/>
      <c r="F26" s="50"/>
      <c r="G26" s="50"/>
      <c r="H26" s="50"/>
      <c r="I26" s="53"/>
    </row>
    <row r="27" spans="1:10" ht="29.25" customHeight="1" x14ac:dyDescent="0.25">
      <c r="A27" s="545"/>
      <c r="B27" s="171">
        <v>4</v>
      </c>
      <c r="C27" s="135"/>
      <c r="D27" s="61"/>
      <c r="E27" s="59"/>
      <c r="F27" s="50"/>
      <c r="G27" s="50"/>
      <c r="H27" s="50"/>
      <c r="I27" s="53"/>
    </row>
    <row r="28" spans="1:10" ht="29.25" customHeight="1" thickBot="1" x14ac:dyDescent="0.3">
      <c r="A28" s="546"/>
      <c r="B28" s="180">
        <v>5</v>
      </c>
      <c r="C28" s="136"/>
      <c r="D28" s="132"/>
      <c r="E28" s="60"/>
      <c r="F28" s="51"/>
      <c r="G28" s="51"/>
      <c r="H28" s="51"/>
      <c r="I28" s="54"/>
    </row>
    <row r="29" spans="1:10" ht="18.75" customHeight="1" x14ac:dyDescent="0.25">
      <c r="A29" s="505" t="s">
        <v>60</v>
      </c>
      <c r="B29" s="506"/>
      <c r="C29" s="542"/>
      <c r="D29" s="543"/>
      <c r="E29" s="181">
        <f>SUM(E24:E28)</f>
        <v>0</v>
      </c>
      <c r="F29" s="173">
        <f>SUM(F24:F28)</f>
        <v>0</v>
      </c>
      <c r="G29" s="174">
        <f>SUM(G24:G28)</f>
        <v>0</v>
      </c>
      <c r="H29" s="173">
        <f>SUM(H24:H28)</f>
        <v>0</v>
      </c>
      <c r="I29" s="173">
        <f>SUM(I24:I28)</f>
        <v>0</v>
      </c>
      <c r="J29" s="182"/>
    </row>
    <row r="31" spans="1:10" ht="19" x14ac:dyDescent="0.3">
      <c r="A31" s="155" t="s">
        <v>534</v>
      </c>
      <c r="B31" s="156"/>
    </row>
    <row r="32" spans="1:10" ht="18.75" customHeight="1" x14ac:dyDescent="0.2">
      <c r="A32" s="514" t="s">
        <v>513</v>
      </c>
      <c r="B32" s="514" t="s">
        <v>502</v>
      </c>
      <c r="C32" s="547" t="s">
        <v>535</v>
      </c>
      <c r="D32" s="514" t="s">
        <v>536</v>
      </c>
      <c r="E32" s="554" t="str">
        <f>別紙!B3&amp;"年度の当該電気事業者に係る利用電力量（kWh）"</f>
        <v>2024年度の当該電気事業者に係る利用電力量（kWh）</v>
      </c>
      <c r="F32" s="555" t="s">
        <v>537</v>
      </c>
      <c r="G32" s="557" t="s">
        <v>538</v>
      </c>
    </row>
    <row r="33" spans="1:8" ht="54.75" customHeight="1" x14ac:dyDescent="0.2">
      <c r="A33" s="514"/>
      <c r="B33" s="514"/>
      <c r="C33" s="547"/>
      <c r="D33" s="514"/>
      <c r="E33" s="554"/>
      <c r="F33" s="556"/>
      <c r="G33" s="546"/>
    </row>
    <row r="34" spans="1:8" ht="19.5" customHeight="1" thickBot="1" x14ac:dyDescent="0.3">
      <c r="A34" s="539" t="s">
        <v>523</v>
      </c>
      <c r="B34" s="164" t="s">
        <v>524</v>
      </c>
      <c r="C34" s="165" t="s">
        <v>539</v>
      </c>
      <c r="D34" s="183" t="s">
        <v>540</v>
      </c>
      <c r="E34" s="184">
        <v>500000</v>
      </c>
      <c r="F34" s="185">
        <v>1</v>
      </c>
      <c r="G34" s="186">
        <f>F34*E34</f>
        <v>500000</v>
      </c>
    </row>
    <row r="35" spans="1:8" ht="29.25" customHeight="1" x14ac:dyDescent="0.25">
      <c r="A35" s="540"/>
      <c r="B35" s="171">
        <v>1</v>
      </c>
      <c r="C35" s="137"/>
      <c r="D35" s="138"/>
      <c r="E35" s="138"/>
      <c r="F35" s="143"/>
      <c r="G35" s="187" t="str">
        <f>IF(F35="","",F35*E35)</f>
        <v/>
      </c>
    </row>
    <row r="36" spans="1:8" ht="29.25" customHeight="1" x14ac:dyDescent="0.25">
      <c r="A36" s="540"/>
      <c r="B36" s="171">
        <v>2</v>
      </c>
      <c r="C36" s="139"/>
      <c r="D36" s="140"/>
      <c r="E36" s="140"/>
      <c r="F36" s="144"/>
      <c r="G36" s="188" t="str">
        <f>IF(F36="","",F36*E36)</f>
        <v/>
      </c>
    </row>
    <row r="37" spans="1:8" ht="29.25" customHeight="1" x14ac:dyDescent="0.25">
      <c r="A37" s="540"/>
      <c r="B37" s="171">
        <v>3</v>
      </c>
      <c r="C37" s="139"/>
      <c r="D37" s="140"/>
      <c r="E37" s="140"/>
      <c r="F37" s="144"/>
      <c r="G37" s="188" t="str">
        <f>IF(F37="","",F37*E37)</f>
        <v/>
      </c>
    </row>
    <row r="38" spans="1:8" ht="29.25" customHeight="1" x14ac:dyDescent="0.25">
      <c r="A38" s="540"/>
      <c r="B38" s="171">
        <v>4</v>
      </c>
      <c r="C38" s="139"/>
      <c r="D38" s="140"/>
      <c r="E38" s="140"/>
      <c r="F38" s="144"/>
      <c r="G38" s="188" t="str">
        <f>IF(F38="","",F38*E38)</f>
        <v/>
      </c>
    </row>
    <row r="39" spans="1:8" ht="29.25" customHeight="1" thickBot="1" x14ac:dyDescent="0.3">
      <c r="A39" s="541"/>
      <c r="B39" s="171">
        <v>5</v>
      </c>
      <c r="C39" s="141"/>
      <c r="D39" s="142"/>
      <c r="E39" s="142"/>
      <c r="F39" s="145"/>
      <c r="G39" s="189" t="str">
        <f>IF(F39="","",F39*E39)</f>
        <v/>
      </c>
    </row>
    <row r="40" spans="1:8" ht="19.5" customHeight="1" x14ac:dyDescent="0.25">
      <c r="A40" s="505" t="s">
        <v>60</v>
      </c>
      <c r="B40" s="506"/>
      <c r="C40" s="542"/>
      <c r="D40" s="543"/>
      <c r="E40" s="172">
        <f>SUM(E35:E39)</f>
        <v>0</v>
      </c>
      <c r="G40" s="190">
        <f>SUM(G35:G39)</f>
        <v>0</v>
      </c>
    </row>
    <row r="41" spans="1:8" ht="45.75" customHeight="1" x14ac:dyDescent="0.2">
      <c r="A41" s="158" t="s">
        <v>513</v>
      </c>
      <c r="B41" s="191" t="s">
        <v>502</v>
      </c>
      <c r="C41" s="164" t="s">
        <v>541</v>
      </c>
      <c r="D41" s="164" t="s">
        <v>542</v>
      </c>
      <c r="E41" s="192" t="str">
        <f>別紙!B3&amp;"年度の当該熱供給事業者に係る使用熱量（MJ）"</f>
        <v>2024年度の当該熱供給事業者に係る使用熱量（MJ）</v>
      </c>
      <c r="F41" s="193"/>
    </row>
    <row r="42" spans="1:8" ht="19.5" customHeight="1" thickBot="1" x14ac:dyDescent="0.3">
      <c r="A42" s="514" t="s">
        <v>532</v>
      </c>
      <c r="B42" s="164" t="s">
        <v>524</v>
      </c>
      <c r="C42" s="165" t="s">
        <v>543</v>
      </c>
      <c r="D42" s="165" t="s">
        <v>533</v>
      </c>
      <c r="E42" s="167">
        <v>2050000</v>
      </c>
      <c r="F42" s="194"/>
      <c r="G42" s="195"/>
    </row>
    <row r="43" spans="1:8" ht="29.25" customHeight="1" x14ac:dyDescent="0.2">
      <c r="A43" s="514"/>
      <c r="B43" s="171">
        <v>1</v>
      </c>
      <c r="C43" s="146"/>
      <c r="D43" s="147"/>
      <c r="E43" s="152"/>
      <c r="F43" s="196"/>
    </row>
    <row r="44" spans="1:8" ht="29.25" customHeight="1" x14ac:dyDescent="0.2">
      <c r="A44" s="514"/>
      <c r="B44" s="171">
        <v>2</v>
      </c>
      <c r="C44" s="148"/>
      <c r="D44" s="149"/>
      <c r="E44" s="153"/>
      <c r="F44" s="196"/>
    </row>
    <row r="45" spans="1:8" ht="29.25" customHeight="1" x14ac:dyDescent="0.2">
      <c r="A45" s="514"/>
      <c r="B45" s="171">
        <v>3</v>
      </c>
      <c r="C45" s="148"/>
      <c r="D45" s="149"/>
      <c r="E45" s="153"/>
      <c r="F45" s="196"/>
    </row>
    <row r="46" spans="1:8" ht="29.25" customHeight="1" x14ac:dyDescent="0.2">
      <c r="A46" s="514"/>
      <c r="B46" s="171">
        <v>4</v>
      </c>
      <c r="C46" s="148"/>
      <c r="D46" s="149"/>
      <c r="E46" s="153"/>
      <c r="F46" s="196"/>
    </row>
    <row r="47" spans="1:8" ht="29.25" customHeight="1" thickBot="1" x14ac:dyDescent="0.25">
      <c r="A47" s="514"/>
      <c r="B47" s="171">
        <v>5</v>
      </c>
      <c r="C47" s="150"/>
      <c r="D47" s="151"/>
      <c r="E47" s="154"/>
      <c r="F47" s="196"/>
    </row>
    <row r="48" spans="1:8" ht="18.75" customHeight="1" x14ac:dyDescent="0.25">
      <c r="A48" s="505" t="s">
        <v>60</v>
      </c>
      <c r="B48" s="506"/>
      <c r="C48" s="542"/>
      <c r="D48" s="543"/>
      <c r="E48" s="190">
        <f>SUM(E43:E47)</f>
        <v>0</v>
      </c>
      <c r="F48" s="197"/>
      <c r="G48" s="156"/>
      <c r="H48" s="156"/>
    </row>
    <row r="50" spans="1:10" ht="19" x14ac:dyDescent="0.3">
      <c r="A50" s="155" t="s">
        <v>558</v>
      </c>
    </row>
    <row r="51" spans="1:10" ht="2.25" customHeight="1" x14ac:dyDescent="0.25">
      <c r="A51" s="33"/>
      <c r="E51" s="33"/>
    </row>
    <row r="52" spans="1:10" ht="7.5" customHeight="1" x14ac:dyDescent="0.3">
      <c r="A52" s="198"/>
      <c r="B52" s="198"/>
      <c r="C52" s="198"/>
      <c r="D52" s="199"/>
      <c r="E52" s="198"/>
      <c r="F52" s="198"/>
      <c r="G52" s="199"/>
      <c r="H52" s="199"/>
    </row>
    <row r="53" spans="1:10" ht="4.5" customHeight="1" thickBot="1" x14ac:dyDescent="0.35">
      <c r="A53" s="200"/>
      <c r="B53" s="198"/>
      <c r="C53" s="198"/>
      <c r="D53" s="199"/>
    </row>
    <row r="54" spans="1:10" ht="27.75" customHeight="1" thickBot="1" x14ac:dyDescent="0.25">
      <c r="A54" s="529" t="s">
        <v>544</v>
      </c>
      <c r="B54" s="530"/>
      <c r="C54" s="530"/>
      <c r="D54" s="530"/>
      <c r="E54" s="532"/>
      <c r="G54" s="529" t="s">
        <v>559</v>
      </c>
      <c r="H54" s="530"/>
      <c r="I54" s="531"/>
      <c r="J54" s="532"/>
    </row>
    <row r="55" spans="1:10" ht="27.75" customHeight="1" thickBot="1" x14ac:dyDescent="0.25">
      <c r="A55" s="529" t="str">
        <f>別紙!B3&amp;"年度"</f>
        <v>2024年度</v>
      </c>
      <c r="B55" s="533"/>
      <c r="C55" s="533"/>
      <c r="D55" s="534"/>
      <c r="E55" s="201" t="s">
        <v>560</v>
      </c>
      <c r="G55" s="529" t="str">
        <f>別紙!B3&amp;"年度"</f>
        <v>2024年度</v>
      </c>
      <c r="H55" s="530"/>
      <c r="I55" s="535"/>
      <c r="J55" s="202" t="s">
        <v>560</v>
      </c>
    </row>
    <row r="56" spans="1:10" ht="27.75" customHeight="1" thickBot="1" x14ac:dyDescent="0.35">
      <c r="A56" s="536" t="s">
        <v>545</v>
      </c>
      <c r="B56" s="537"/>
      <c r="C56" s="538"/>
      <c r="D56" s="203">
        <f>(G20+G40)/1000</f>
        <v>0</v>
      </c>
      <c r="E56" s="228"/>
      <c r="G56" s="536" t="s">
        <v>545</v>
      </c>
      <c r="H56" s="538"/>
      <c r="I56" s="203">
        <f>G29+E48</f>
        <v>0</v>
      </c>
      <c r="J56" s="235"/>
    </row>
    <row r="57" spans="1:10" ht="27.75" customHeight="1" x14ac:dyDescent="0.3">
      <c r="A57" s="520" t="s">
        <v>546</v>
      </c>
      <c r="B57" s="514"/>
      <c r="C57" s="505"/>
      <c r="D57" s="226"/>
      <c r="E57" s="229"/>
      <c r="G57" s="521" t="s">
        <v>552</v>
      </c>
      <c r="H57" s="522"/>
      <c r="I57" s="233"/>
      <c r="J57" s="236"/>
    </row>
    <row r="58" spans="1:10" ht="27.75" customHeight="1" thickBot="1" x14ac:dyDescent="0.35">
      <c r="A58" s="520" t="s">
        <v>547</v>
      </c>
      <c r="B58" s="514"/>
      <c r="C58" s="505"/>
      <c r="D58" s="227"/>
      <c r="E58" s="230"/>
      <c r="G58" s="523" t="s">
        <v>553</v>
      </c>
      <c r="H58" s="524"/>
      <c r="I58" s="234"/>
      <c r="J58" s="237"/>
    </row>
    <row r="59" spans="1:10" ht="34.5" customHeight="1" thickBot="1" x14ac:dyDescent="0.35">
      <c r="A59" s="525" t="s">
        <v>548</v>
      </c>
      <c r="B59" s="526"/>
      <c r="C59" s="526"/>
      <c r="D59" s="204">
        <f>SUM(別紙!E27:E35)/1000</f>
        <v>0</v>
      </c>
      <c r="E59" s="231"/>
      <c r="G59" s="527" t="s">
        <v>60</v>
      </c>
      <c r="H59" s="528"/>
      <c r="I59" s="205">
        <f>SUM(I56:I58)</f>
        <v>0</v>
      </c>
      <c r="J59" s="205">
        <f>SUM(J56:J58)</f>
        <v>0</v>
      </c>
    </row>
    <row r="60" spans="1:10" ht="36" customHeight="1" thickBot="1" x14ac:dyDescent="0.35">
      <c r="A60" s="516" t="s">
        <v>549</v>
      </c>
      <c r="B60" s="517"/>
      <c r="C60" s="517"/>
      <c r="D60" s="206" t="str">
        <f>IF(D59=0," ",(D56+D57+D58)/D59)</f>
        <v xml:space="preserve"> </v>
      </c>
      <c r="E60" s="232"/>
    </row>
    <row r="61" spans="1:10" ht="31.5" customHeight="1" x14ac:dyDescent="0.2"/>
    <row r="62" spans="1:10" ht="18.75" customHeight="1" x14ac:dyDescent="0.2"/>
    <row r="63" spans="1:10" ht="21" hidden="1" customHeight="1" thickBot="1" x14ac:dyDescent="0.3">
      <c r="C63" s="207"/>
      <c r="D63" s="208" t="e">
        <f>LOOKUP(D60,{0,0.22,0.44,0.6},{"C","B","A","S"})</f>
        <v>#N/A</v>
      </c>
    </row>
    <row r="64" spans="1:10" ht="21" customHeight="1" x14ac:dyDescent="0.2"/>
    <row r="65" spans="1:8" ht="65.25" customHeight="1" x14ac:dyDescent="0.2"/>
    <row r="66" spans="1:8" ht="65.25" customHeight="1" x14ac:dyDescent="0.2"/>
    <row r="67" spans="1:8" ht="54" customHeight="1" x14ac:dyDescent="0.2"/>
    <row r="68" spans="1:8" ht="65.25" hidden="1" customHeight="1" x14ac:dyDescent="0.2">
      <c r="A68" s="518" t="s">
        <v>544</v>
      </c>
      <c r="B68" s="518"/>
      <c r="C68" s="518"/>
      <c r="D68" s="518"/>
      <c r="E68" s="518" t="s">
        <v>550</v>
      </c>
      <c r="F68" s="518"/>
      <c r="G68" s="518"/>
      <c r="H68" s="209"/>
    </row>
    <row r="69" spans="1:8" ht="65.25" hidden="1" customHeight="1" x14ac:dyDescent="0.3">
      <c r="A69" s="210" t="s">
        <v>545</v>
      </c>
      <c r="B69" s="211"/>
      <c r="C69" s="212"/>
      <c r="D69" s="213">
        <f>(G20+G40)/1000</f>
        <v>0</v>
      </c>
      <c r="E69" s="519" t="s">
        <v>551</v>
      </c>
      <c r="F69" s="519"/>
      <c r="G69" s="214">
        <f>(E48+G29)/1000</f>
        <v>0</v>
      </c>
      <c r="H69" s="215"/>
    </row>
    <row r="70" spans="1:8" ht="65.25" hidden="1" customHeight="1" x14ac:dyDescent="0.3">
      <c r="A70" s="505" t="s">
        <v>546</v>
      </c>
      <c r="B70" s="506"/>
      <c r="C70" s="506"/>
      <c r="D70" s="216"/>
      <c r="E70" s="507" t="s">
        <v>552</v>
      </c>
      <c r="F70" s="508"/>
      <c r="G70" s="217">
        <v>0</v>
      </c>
      <c r="H70" s="218"/>
    </row>
    <row r="71" spans="1:8" ht="65.25" hidden="1" customHeight="1" thickBot="1" x14ac:dyDescent="0.35">
      <c r="A71" s="505" t="s">
        <v>547</v>
      </c>
      <c r="B71" s="506"/>
      <c r="C71" s="506"/>
      <c r="D71" s="219"/>
      <c r="E71" s="507" t="s">
        <v>553</v>
      </c>
      <c r="F71" s="508"/>
      <c r="G71" s="220"/>
      <c r="H71" s="218"/>
    </row>
    <row r="72" spans="1:8" ht="65.25" hidden="1" customHeight="1" x14ac:dyDescent="0.3">
      <c r="A72" s="509" t="s">
        <v>548</v>
      </c>
      <c r="B72" s="510"/>
      <c r="C72" s="511"/>
      <c r="D72" s="221" t="e">
        <v>#REF!</v>
      </c>
      <c r="E72" s="512" t="s">
        <v>554</v>
      </c>
      <c r="F72" s="513"/>
      <c r="G72" s="222" t="e">
        <v>#REF!</v>
      </c>
      <c r="H72" s="223"/>
    </row>
    <row r="73" spans="1:8" ht="65.25" hidden="1" customHeight="1" thickBot="1" x14ac:dyDescent="0.35">
      <c r="A73" s="514" t="s">
        <v>549</v>
      </c>
      <c r="B73" s="514"/>
      <c r="C73" s="514"/>
      <c r="D73" s="224" t="e">
        <f>(D69+D70+D71)/D72</f>
        <v>#REF!</v>
      </c>
      <c r="E73" s="505" t="s">
        <v>549</v>
      </c>
      <c r="F73" s="515"/>
      <c r="G73" s="225" t="e">
        <f>IF(G72=0,"",(G69+G70+G71)/G72)</f>
        <v>#REF!</v>
      </c>
      <c r="H73" s="199"/>
    </row>
    <row r="74" spans="1:8" hidden="1" x14ac:dyDescent="0.2"/>
    <row r="75" spans="1:8" hidden="1" x14ac:dyDescent="0.2"/>
    <row r="76" spans="1:8" hidden="1" x14ac:dyDescent="0.2"/>
  </sheetData>
  <sheetProtection algorithmName="SHA-512" hashValue="fBjqzplN2nGXU94Uxqvz5SFSGi2E2tniMinXi4tQ7DJ376AcB8W2EAajkcGj/jOeRaKyf56Oal5oGuyXk0KK2w==" saltValue="CXlBEitd0HZdeEqx0HIKxg==" spinCount="100000" sheet="1" objects="1" scenarios="1"/>
  <mergeCells count="64">
    <mergeCell ref="A13:A19"/>
    <mergeCell ref="A20:D20"/>
    <mergeCell ref="F10:F12"/>
    <mergeCell ref="A10:A12"/>
    <mergeCell ref="B10:B12"/>
    <mergeCell ref="C10:C12"/>
    <mergeCell ref="D10:D12"/>
    <mergeCell ref="E10:E12"/>
    <mergeCell ref="A3:D3"/>
    <mergeCell ref="E3:G3"/>
    <mergeCell ref="H3:J3"/>
    <mergeCell ref="A4:C4"/>
    <mergeCell ref="E4:G6"/>
    <mergeCell ref="H4:J6"/>
    <mergeCell ref="A5:C5"/>
    <mergeCell ref="A6:C6"/>
    <mergeCell ref="G10:J10"/>
    <mergeCell ref="E32:E33"/>
    <mergeCell ref="F32:F33"/>
    <mergeCell ref="G32:G33"/>
    <mergeCell ref="F21:F22"/>
    <mergeCell ref="G21:H21"/>
    <mergeCell ref="I21:I22"/>
    <mergeCell ref="G11:H11"/>
    <mergeCell ref="I11:J11"/>
    <mergeCell ref="A21:A22"/>
    <mergeCell ref="B21:B22"/>
    <mergeCell ref="C21:C22"/>
    <mergeCell ref="D21:D22"/>
    <mergeCell ref="E21:E22"/>
    <mergeCell ref="A23:A28"/>
    <mergeCell ref="A29:D29"/>
    <mergeCell ref="A32:A33"/>
    <mergeCell ref="B32:B33"/>
    <mergeCell ref="C32:C33"/>
    <mergeCell ref="D32:D33"/>
    <mergeCell ref="A34:A39"/>
    <mergeCell ref="A40:D40"/>
    <mergeCell ref="A42:A47"/>
    <mergeCell ref="A48:D48"/>
    <mergeCell ref="A54:E54"/>
    <mergeCell ref="G54:J54"/>
    <mergeCell ref="A55:D55"/>
    <mergeCell ref="G55:I55"/>
    <mergeCell ref="A56:C56"/>
    <mergeCell ref="G56:H56"/>
    <mergeCell ref="A57:C57"/>
    <mergeCell ref="G57:H57"/>
    <mergeCell ref="A58:C58"/>
    <mergeCell ref="G58:H58"/>
    <mergeCell ref="A59:C59"/>
    <mergeCell ref="G59:H59"/>
    <mergeCell ref="A60:C60"/>
    <mergeCell ref="A68:D68"/>
    <mergeCell ref="E68:G68"/>
    <mergeCell ref="E69:F69"/>
    <mergeCell ref="A70:C70"/>
    <mergeCell ref="E70:F70"/>
    <mergeCell ref="A71:C71"/>
    <mergeCell ref="E71:F71"/>
    <mergeCell ref="A72:C72"/>
    <mergeCell ref="E72:F72"/>
    <mergeCell ref="A73:C73"/>
    <mergeCell ref="E73:F73"/>
  </mergeCells>
  <phoneticPr fontId="3"/>
  <dataValidations count="1">
    <dataValidation type="list" allowBlank="1" showInputMessage="1" showErrorMessage="1" sqref="D4:D6" xr:uid="{E866E48F-EC5A-46CA-8BFE-263B4292900D}">
      <formula1>$M$3:$M$5</formula1>
    </dataValidation>
  </dataValidations>
  <pageMargins left="0.70866141732283472" right="0.31496062992125984" top="0.74803149606299213" bottom="0.74803149606299213" header="0.31496062992125984" footer="0.31496062992125984"/>
  <pageSetup paperSize="9" scale="51"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9629E5-727B-4EE2-BD31-EA490FA144A8}">
  <sheetPr codeName="Sheet2"/>
  <dimension ref="A2:I57"/>
  <sheetViews>
    <sheetView view="pageBreakPreview" zoomScale="60" zoomScaleNormal="100" workbookViewId="0"/>
  </sheetViews>
  <sheetFormatPr defaultColWidth="9" defaultRowHeight="13" x14ac:dyDescent="0.2"/>
  <cols>
    <col min="1" max="16384" width="9" style="32"/>
  </cols>
  <sheetData>
    <row r="2" spans="1:9" ht="16.5" x14ac:dyDescent="0.25">
      <c r="A2" s="33" t="s">
        <v>555</v>
      </c>
    </row>
    <row r="3" spans="1:9" x14ac:dyDescent="0.2">
      <c r="A3" s="34"/>
      <c r="B3" s="35"/>
      <c r="C3" s="35"/>
      <c r="D3" s="35"/>
      <c r="E3" s="35"/>
      <c r="F3" s="35"/>
      <c r="G3" s="35"/>
      <c r="H3" s="35"/>
      <c r="I3" s="36"/>
    </row>
    <row r="4" spans="1:9" x14ac:dyDescent="0.2">
      <c r="A4" s="37"/>
      <c r="B4" s="38"/>
      <c r="C4" s="38"/>
      <c r="D4" s="38"/>
      <c r="E4" s="38"/>
      <c r="F4" s="38"/>
      <c r="G4" s="38"/>
      <c r="H4" s="38"/>
      <c r="I4" s="39"/>
    </row>
    <row r="5" spans="1:9" x14ac:dyDescent="0.2">
      <c r="A5" s="37"/>
      <c r="B5" s="38"/>
      <c r="C5" s="38"/>
      <c r="D5" s="38"/>
      <c r="E5" s="38"/>
      <c r="F5" s="38"/>
      <c r="G5" s="38"/>
      <c r="H5" s="38"/>
      <c r="I5" s="39"/>
    </row>
    <row r="6" spans="1:9" x14ac:dyDescent="0.2">
      <c r="A6" s="37"/>
      <c r="B6" s="38"/>
      <c r="C6" s="38"/>
      <c r="D6" s="38"/>
      <c r="E6" s="38"/>
      <c r="F6" s="38"/>
      <c r="G6" s="38"/>
      <c r="H6" s="38"/>
      <c r="I6" s="39"/>
    </row>
    <row r="7" spans="1:9" x14ac:dyDescent="0.2">
      <c r="A7" s="37"/>
      <c r="B7" s="38"/>
      <c r="C7" s="38"/>
      <c r="D7" s="38"/>
      <c r="E7" s="38"/>
      <c r="F7" s="38"/>
      <c r="G7" s="38"/>
      <c r="H7" s="38"/>
      <c r="I7" s="39"/>
    </row>
    <row r="8" spans="1:9" x14ac:dyDescent="0.2">
      <c r="A8" s="37"/>
      <c r="B8" s="38"/>
      <c r="C8" s="38"/>
      <c r="D8" s="38"/>
      <c r="E8" s="38"/>
      <c r="F8" s="38"/>
      <c r="G8" s="38"/>
      <c r="H8" s="38"/>
      <c r="I8" s="39"/>
    </row>
    <row r="9" spans="1:9" x14ac:dyDescent="0.2">
      <c r="A9" s="37"/>
      <c r="B9" s="38"/>
      <c r="C9" s="38"/>
      <c r="D9" s="38"/>
      <c r="E9" s="38"/>
      <c r="F9" s="38"/>
      <c r="G9" s="38"/>
      <c r="H9" s="38"/>
      <c r="I9" s="39"/>
    </row>
    <row r="10" spans="1:9" x14ac:dyDescent="0.2">
      <c r="A10" s="37"/>
      <c r="B10" s="38"/>
      <c r="C10" s="38"/>
      <c r="D10" s="38"/>
      <c r="E10" s="38"/>
      <c r="F10" s="38"/>
      <c r="G10" s="38"/>
      <c r="H10" s="38"/>
      <c r="I10" s="39"/>
    </row>
    <row r="11" spans="1:9" x14ac:dyDescent="0.2">
      <c r="A11" s="37"/>
      <c r="B11" s="38"/>
      <c r="C11" s="38"/>
      <c r="D11" s="38"/>
      <c r="E11" s="38"/>
      <c r="F11" s="38"/>
      <c r="G11" s="38"/>
      <c r="H11" s="38"/>
      <c r="I11" s="39"/>
    </row>
    <row r="12" spans="1:9" x14ac:dyDescent="0.2">
      <c r="A12" s="37"/>
      <c r="B12" s="38"/>
      <c r="C12" s="38"/>
      <c r="D12" s="38"/>
      <c r="E12" s="38"/>
      <c r="F12" s="38"/>
      <c r="G12" s="38"/>
      <c r="H12" s="38"/>
      <c r="I12" s="39"/>
    </row>
    <row r="13" spans="1:9" x14ac:dyDescent="0.2">
      <c r="A13" s="37"/>
      <c r="B13" s="38"/>
      <c r="C13" s="38"/>
      <c r="D13" s="38"/>
      <c r="E13" s="38"/>
      <c r="F13" s="38"/>
      <c r="G13" s="38"/>
      <c r="H13" s="38"/>
      <c r="I13" s="39"/>
    </row>
    <row r="14" spans="1:9" x14ac:dyDescent="0.2">
      <c r="A14" s="37"/>
      <c r="B14" s="38"/>
      <c r="C14" s="38"/>
      <c r="D14" s="38"/>
      <c r="E14" s="38"/>
      <c r="F14" s="38"/>
      <c r="G14" s="38"/>
      <c r="H14" s="38"/>
      <c r="I14" s="39"/>
    </row>
    <row r="15" spans="1:9" x14ac:dyDescent="0.2">
      <c r="A15" s="37"/>
      <c r="B15" s="38"/>
      <c r="C15" s="38"/>
      <c r="D15" s="38"/>
      <c r="E15" s="38"/>
      <c r="F15" s="38"/>
      <c r="G15" s="38"/>
      <c r="H15" s="38"/>
      <c r="I15" s="39"/>
    </row>
    <row r="16" spans="1:9" x14ac:dyDescent="0.2">
      <c r="A16" s="37"/>
      <c r="B16" s="38"/>
      <c r="C16" s="38"/>
      <c r="D16" s="38"/>
      <c r="E16" s="38"/>
      <c r="F16" s="38"/>
      <c r="G16" s="38"/>
      <c r="H16" s="38"/>
      <c r="I16" s="39"/>
    </row>
    <row r="17" spans="1:9" x14ac:dyDescent="0.2">
      <c r="A17" s="37"/>
      <c r="B17" s="38"/>
      <c r="C17" s="38"/>
      <c r="D17" s="38"/>
      <c r="E17" s="38"/>
      <c r="F17" s="38"/>
      <c r="G17" s="38"/>
      <c r="H17" s="38"/>
      <c r="I17" s="39"/>
    </row>
    <row r="18" spans="1:9" x14ac:dyDescent="0.2">
      <c r="A18" s="37"/>
      <c r="B18" s="38"/>
      <c r="C18" s="38"/>
      <c r="D18" s="40"/>
      <c r="E18" s="38"/>
      <c r="F18" s="38"/>
      <c r="G18" s="38"/>
      <c r="H18" s="38"/>
      <c r="I18" s="39"/>
    </row>
    <row r="19" spans="1:9" x14ac:dyDescent="0.2">
      <c r="A19" s="37"/>
      <c r="B19" s="38"/>
      <c r="C19" s="38"/>
      <c r="D19" s="38"/>
      <c r="E19" s="38"/>
      <c r="F19" s="38"/>
      <c r="G19" s="38"/>
      <c r="H19" s="38"/>
      <c r="I19" s="39"/>
    </row>
    <row r="20" spans="1:9" x14ac:dyDescent="0.2">
      <c r="A20" s="37"/>
      <c r="B20" s="38"/>
      <c r="C20" s="38"/>
      <c r="D20" s="38"/>
      <c r="E20" s="38"/>
      <c r="F20" s="38"/>
      <c r="G20" s="38"/>
      <c r="H20" s="38"/>
      <c r="I20" s="39"/>
    </row>
    <row r="21" spans="1:9" x14ac:dyDescent="0.2">
      <c r="A21" s="37"/>
      <c r="B21" s="38"/>
      <c r="C21" s="38"/>
      <c r="D21" s="38"/>
      <c r="E21" s="38"/>
      <c r="F21" s="38"/>
      <c r="G21" s="38"/>
      <c r="H21" s="38"/>
      <c r="I21" s="39"/>
    </row>
    <row r="22" spans="1:9" x14ac:dyDescent="0.2">
      <c r="A22" s="37"/>
      <c r="B22" s="38"/>
      <c r="C22" s="38"/>
      <c r="D22" s="38"/>
      <c r="E22" s="38"/>
      <c r="F22" s="38"/>
      <c r="G22" s="38"/>
      <c r="H22" s="38"/>
      <c r="I22" s="39"/>
    </row>
    <row r="23" spans="1:9" x14ac:dyDescent="0.2">
      <c r="A23" s="37"/>
      <c r="B23" s="38"/>
      <c r="C23" s="38"/>
      <c r="D23" s="38"/>
      <c r="E23" s="38"/>
      <c r="F23" s="38"/>
      <c r="G23" s="38"/>
      <c r="H23" s="38"/>
      <c r="I23" s="39"/>
    </row>
    <row r="24" spans="1:9" x14ac:dyDescent="0.2">
      <c r="A24" s="37"/>
      <c r="B24" s="38"/>
      <c r="C24" s="38"/>
      <c r="D24" s="38"/>
      <c r="E24" s="38"/>
      <c r="F24" s="38"/>
      <c r="G24" s="38"/>
      <c r="H24" s="38"/>
      <c r="I24" s="39"/>
    </row>
    <row r="25" spans="1:9" x14ac:dyDescent="0.2">
      <c r="A25" s="37"/>
      <c r="B25" s="38"/>
      <c r="C25" s="38"/>
      <c r="D25" s="38"/>
      <c r="E25" s="38"/>
      <c r="F25" s="38"/>
      <c r="G25" s="38"/>
      <c r="H25" s="38"/>
      <c r="I25" s="39"/>
    </row>
    <row r="26" spans="1:9" x14ac:dyDescent="0.2">
      <c r="A26" s="37"/>
      <c r="B26" s="38"/>
      <c r="C26" s="38"/>
      <c r="D26" s="38"/>
      <c r="E26" s="38"/>
      <c r="F26" s="38"/>
      <c r="G26" s="38"/>
      <c r="H26" s="38"/>
      <c r="I26" s="39"/>
    </row>
    <row r="27" spans="1:9" x14ac:dyDescent="0.2">
      <c r="A27" s="37"/>
      <c r="B27" s="38"/>
      <c r="C27" s="38"/>
      <c r="D27" s="38"/>
      <c r="E27" s="38"/>
      <c r="F27" s="38"/>
      <c r="G27" s="38"/>
      <c r="H27" s="38"/>
      <c r="I27" s="39"/>
    </row>
    <row r="28" spans="1:9" x14ac:dyDescent="0.2">
      <c r="A28" s="37"/>
      <c r="B28" s="38"/>
      <c r="C28" s="38"/>
      <c r="D28" s="38"/>
      <c r="E28" s="38"/>
      <c r="F28" s="38"/>
      <c r="G28" s="38"/>
      <c r="H28" s="38"/>
      <c r="I28" s="39"/>
    </row>
    <row r="29" spans="1:9" x14ac:dyDescent="0.2">
      <c r="A29" s="37"/>
      <c r="B29" s="38"/>
      <c r="C29" s="38"/>
      <c r="D29" s="38"/>
      <c r="E29" s="38"/>
      <c r="F29" s="38"/>
      <c r="G29" s="38"/>
      <c r="H29" s="38"/>
      <c r="I29" s="39"/>
    </row>
    <row r="30" spans="1:9" x14ac:dyDescent="0.2">
      <c r="A30" s="37"/>
      <c r="B30" s="38"/>
      <c r="C30" s="38"/>
      <c r="D30" s="38"/>
      <c r="E30" s="38"/>
      <c r="F30" s="38"/>
      <c r="G30" s="38"/>
      <c r="H30" s="38"/>
      <c r="I30" s="39"/>
    </row>
    <row r="31" spans="1:9" x14ac:dyDescent="0.2">
      <c r="A31" s="37"/>
      <c r="B31" s="38"/>
      <c r="C31" s="38"/>
      <c r="D31" s="38"/>
      <c r="E31" s="38"/>
      <c r="F31" s="38"/>
      <c r="G31" s="38"/>
      <c r="H31" s="38"/>
      <c r="I31" s="39"/>
    </row>
    <row r="32" spans="1:9" x14ac:dyDescent="0.2">
      <c r="A32" s="37"/>
      <c r="B32" s="38"/>
      <c r="C32" s="38"/>
      <c r="D32" s="38"/>
      <c r="E32" s="38"/>
      <c r="F32" s="38"/>
      <c r="G32" s="38"/>
      <c r="H32" s="38"/>
      <c r="I32" s="39"/>
    </row>
    <row r="33" spans="1:9" x14ac:dyDescent="0.2">
      <c r="A33" s="37"/>
      <c r="B33" s="38"/>
      <c r="C33" s="38"/>
      <c r="D33" s="38"/>
      <c r="E33" s="38"/>
      <c r="F33" s="38"/>
      <c r="G33" s="38"/>
      <c r="H33" s="38"/>
      <c r="I33" s="39"/>
    </row>
    <row r="34" spans="1:9" x14ac:dyDescent="0.2">
      <c r="A34" s="37"/>
      <c r="B34" s="38"/>
      <c r="C34" s="38"/>
      <c r="D34" s="38"/>
      <c r="E34" s="38"/>
      <c r="F34" s="38"/>
      <c r="G34" s="38"/>
      <c r="H34" s="38"/>
      <c r="I34" s="39"/>
    </row>
    <row r="35" spans="1:9" x14ac:dyDescent="0.2">
      <c r="A35" s="37"/>
      <c r="B35" s="38"/>
      <c r="C35" s="38"/>
      <c r="D35" s="38"/>
      <c r="E35" s="38"/>
      <c r="F35" s="38"/>
      <c r="G35" s="38"/>
      <c r="H35" s="38"/>
      <c r="I35" s="39"/>
    </row>
    <row r="36" spans="1:9" x14ac:dyDescent="0.2">
      <c r="A36" s="37"/>
      <c r="B36" s="38"/>
      <c r="C36" s="38"/>
      <c r="D36" s="38"/>
      <c r="E36" s="38"/>
      <c r="F36" s="38"/>
      <c r="G36" s="38"/>
      <c r="H36" s="38"/>
      <c r="I36" s="39"/>
    </row>
    <row r="37" spans="1:9" x14ac:dyDescent="0.2">
      <c r="A37" s="37"/>
      <c r="B37" s="38"/>
      <c r="C37" s="38"/>
      <c r="D37" s="38"/>
      <c r="E37" s="38"/>
      <c r="F37" s="38"/>
      <c r="G37" s="38"/>
      <c r="H37" s="38"/>
      <c r="I37" s="39"/>
    </row>
    <row r="38" spans="1:9" x14ac:dyDescent="0.2">
      <c r="A38" s="37"/>
      <c r="B38" s="38"/>
      <c r="C38" s="38"/>
      <c r="D38" s="38"/>
      <c r="E38" s="38"/>
      <c r="F38" s="38"/>
      <c r="G38" s="38"/>
      <c r="H38" s="38"/>
      <c r="I38" s="39"/>
    </row>
    <row r="39" spans="1:9" x14ac:dyDescent="0.2">
      <c r="A39" s="37"/>
      <c r="B39" s="38"/>
      <c r="C39" s="38"/>
      <c r="D39" s="38"/>
      <c r="E39" s="38"/>
      <c r="F39" s="38"/>
      <c r="G39" s="38"/>
      <c r="H39" s="38"/>
      <c r="I39" s="39"/>
    </row>
    <row r="40" spans="1:9" x14ac:dyDescent="0.2">
      <c r="A40" s="37"/>
      <c r="B40" s="38"/>
      <c r="C40" s="38"/>
      <c r="D40" s="38"/>
      <c r="E40" s="38"/>
      <c r="F40" s="38"/>
      <c r="G40" s="38"/>
      <c r="H40" s="38"/>
      <c r="I40" s="39"/>
    </row>
    <row r="41" spans="1:9" x14ac:dyDescent="0.2">
      <c r="A41" s="37"/>
      <c r="B41" s="38"/>
      <c r="C41" s="38"/>
      <c r="D41" s="38"/>
      <c r="E41" s="38"/>
      <c r="F41" s="38"/>
      <c r="G41" s="38"/>
      <c r="H41" s="38"/>
      <c r="I41" s="39"/>
    </row>
    <row r="42" spans="1:9" x14ac:dyDescent="0.2">
      <c r="A42" s="37"/>
      <c r="B42" s="38"/>
      <c r="C42" s="38"/>
      <c r="D42" s="38"/>
      <c r="E42" s="38"/>
      <c r="F42" s="38"/>
      <c r="G42" s="38"/>
      <c r="H42" s="38"/>
      <c r="I42" s="39"/>
    </row>
    <row r="43" spans="1:9" x14ac:dyDescent="0.2">
      <c r="A43" s="37"/>
      <c r="B43" s="38"/>
      <c r="C43" s="38"/>
      <c r="D43" s="38"/>
      <c r="E43" s="38"/>
      <c r="F43" s="38"/>
      <c r="G43" s="38"/>
      <c r="H43" s="38"/>
      <c r="I43" s="39"/>
    </row>
    <row r="44" spans="1:9" x14ac:dyDescent="0.2">
      <c r="A44" s="37"/>
      <c r="B44" s="38"/>
      <c r="C44" s="38"/>
      <c r="D44" s="38"/>
      <c r="E44" s="38"/>
      <c r="F44" s="38"/>
      <c r="G44" s="38"/>
      <c r="H44" s="38"/>
      <c r="I44" s="39"/>
    </row>
    <row r="45" spans="1:9" x14ac:dyDescent="0.2">
      <c r="A45" s="37"/>
      <c r="B45" s="38"/>
      <c r="C45" s="38"/>
      <c r="D45" s="38"/>
      <c r="E45" s="38"/>
      <c r="F45" s="38"/>
      <c r="G45" s="38"/>
      <c r="H45" s="38"/>
      <c r="I45" s="39"/>
    </row>
    <row r="46" spans="1:9" x14ac:dyDescent="0.2">
      <c r="A46" s="37"/>
      <c r="B46" s="38"/>
      <c r="C46" s="38"/>
      <c r="D46" s="38"/>
      <c r="E46" s="38"/>
      <c r="F46" s="38"/>
      <c r="G46" s="38"/>
      <c r="H46" s="38"/>
      <c r="I46" s="39"/>
    </row>
    <row r="47" spans="1:9" x14ac:dyDescent="0.2">
      <c r="A47" s="37"/>
      <c r="B47" s="38"/>
      <c r="C47" s="38"/>
      <c r="D47" s="38"/>
      <c r="E47" s="38"/>
      <c r="F47" s="38"/>
      <c r="G47" s="38"/>
      <c r="H47" s="38"/>
      <c r="I47" s="39"/>
    </row>
    <row r="48" spans="1:9" x14ac:dyDescent="0.2">
      <c r="A48" s="37"/>
      <c r="B48" s="38"/>
      <c r="C48" s="38"/>
      <c r="D48" s="38"/>
      <c r="E48" s="38"/>
      <c r="F48" s="38"/>
      <c r="G48" s="38"/>
      <c r="H48" s="38"/>
      <c r="I48" s="39"/>
    </row>
    <row r="49" spans="1:9" x14ac:dyDescent="0.2">
      <c r="A49" s="37"/>
      <c r="B49" s="38"/>
      <c r="C49" s="38"/>
      <c r="D49" s="38"/>
      <c r="E49" s="38"/>
      <c r="F49" s="38"/>
      <c r="G49" s="38"/>
      <c r="H49" s="38"/>
      <c r="I49" s="39"/>
    </row>
    <row r="50" spans="1:9" x14ac:dyDescent="0.2">
      <c r="A50" s="37"/>
      <c r="B50" s="38"/>
      <c r="C50" s="38"/>
      <c r="D50" s="38"/>
      <c r="E50" s="38"/>
      <c r="F50" s="38"/>
      <c r="G50" s="38"/>
      <c r="H50" s="38"/>
      <c r="I50" s="39"/>
    </row>
    <row r="51" spans="1:9" x14ac:dyDescent="0.2">
      <c r="A51" s="37"/>
      <c r="B51" s="38"/>
      <c r="C51" s="38"/>
      <c r="D51" s="38"/>
      <c r="E51" s="38"/>
      <c r="F51" s="38"/>
      <c r="G51" s="38"/>
      <c r="H51" s="38"/>
      <c r="I51" s="39"/>
    </row>
    <row r="52" spans="1:9" x14ac:dyDescent="0.2">
      <c r="A52" s="37"/>
      <c r="B52" s="38"/>
      <c r="C52" s="38"/>
      <c r="D52" s="38"/>
      <c r="E52" s="38"/>
      <c r="F52" s="38"/>
      <c r="G52" s="38"/>
      <c r="H52" s="38"/>
      <c r="I52" s="39"/>
    </row>
    <row r="53" spans="1:9" x14ac:dyDescent="0.2">
      <c r="A53" s="37"/>
      <c r="B53" s="38"/>
      <c r="C53" s="38"/>
      <c r="D53" s="38"/>
      <c r="E53" s="38"/>
      <c r="F53" s="38"/>
      <c r="G53" s="38"/>
      <c r="H53" s="38"/>
      <c r="I53" s="39"/>
    </row>
    <row r="54" spans="1:9" x14ac:dyDescent="0.2">
      <c r="A54" s="37"/>
      <c r="B54" s="38"/>
      <c r="C54" s="38"/>
      <c r="D54" s="38"/>
      <c r="E54" s="38"/>
      <c r="F54" s="38"/>
      <c r="G54" s="38"/>
      <c r="H54" s="38"/>
      <c r="I54" s="39"/>
    </row>
    <row r="55" spans="1:9" x14ac:dyDescent="0.2">
      <c r="A55" s="37"/>
      <c r="B55" s="38"/>
      <c r="C55" s="38"/>
      <c r="D55" s="38"/>
      <c r="E55" s="38"/>
      <c r="F55" s="38"/>
      <c r="G55" s="38"/>
      <c r="H55" s="38"/>
      <c r="I55" s="39"/>
    </row>
    <row r="56" spans="1:9" x14ac:dyDescent="0.2">
      <c r="A56" s="37"/>
      <c r="B56" s="38"/>
      <c r="C56" s="38"/>
      <c r="D56" s="38"/>
      <c r="E56" s="38"/>
      <c r="F56" s="38"/>
      <c r="G56" s="38"/>
      <c r="H56" s="38"/>
      <c r="I56" s="39"/>
    </row>
    <row r="57" spans="1:9" x14ac:dyDescent="0.2">
      <c r="A57" s="41"/>
      <c r="B57" s="42"/>
      <c r="C57" s="42"/>
      <c r="D57" s="42"/>
      <c r="E57" s="42"/>
      <c r="F57" s="42"/>
      <c r="G57" s="42"/>
      <c r="H57" s="42"/>
      <c r="I57" s="43"/>
    </row>
  </sheetData>
  <phoneticPr fontId="3"/>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4E3C6-D91D-4714-915F-CCAF75135FBB}">
  <sheetPr codeName="Sheet4">
    <pageSetUpPr fitToPage="1"/>
  </sheetPr>
  <dimension ref="A1:K44"/>
  <sheetViews>
    <sheetView view="pageBreakPreview" zoomScale="74" zoomScaleNormal="100" zoomScaleSheetLayoutView="100" workbookViewId="0"/>
  </sheetViews>
  <sheetFormatPr defaultColWidth="9" defaultRowHeight="15" customHeight="1" x14ac:dyDescent="0.2"/>
  <cols>
    <col min="1" max="1" width="12.26953125" style="7" customWidth="1"/>
    <col min="2" max="2" width="14.90625" style="7" customWidth="1"/>
    <col min="3" max="3" width="21.6328125" style="7" customWidth="1"/>
    <col min="4" max="4" width="11.453125" style="8" customWidth="1"/>
    <col min="5" max="5" width="8.90625" style="7" customWidth="1"/>
    <col min="6" max="7" width="6.08984375" style="8" customWidth="1"/>
    <col min="8" max="8" width="11.08984375" style="8" customWidth="1"/>
    <col min="9" max="16384" width="9" style="7"/>
  </cols>
  <sheetData>
    <row r="1" spans="1:11" ht="30" customHeight="1" x14ac:dyDescent="0.2">
      <c r="A1" s="18" t="s">
        <v>61</v>
      </c>
    </row>
    <row r="2" spans="1:11" ht="30" customHeight="1" x14ac:dyDescent="0.2">
      <c r="A2" s="18" t="s">
        <v>62</v>
      </c>
    </row>
    <row r="3" spans="1:11" ht="15" customHeight="1" x14ac:dyDescent="0.2">
      <c r="A3" s="21" t="s">
        <v>38</v>
      </c>
    </row>
    <row r="4" spans="1:11" ht="20.25" customHeight="1" x14ac:dyDescent="0.2">
      <c r="D4" s="9" t="s">
        <v>39</v>
      </c>
      <c r="E4" s="10" t="s">
        <v>40</v>
      </c>
    </row>
    <row r="6" spans="1:11" ht="15" customHeight="1" x14ac:dyDescent="0.2">
      <c r="A6" s="244" t="s">
        <v>1123</v>
      </c>
      <c r="B6" s="245"/>
      <c r="C6" s="244"/>
      <c r="D6" s="603" t="s">
        <v>1124</v>
      </c>
      <c r="E6" s="605" t="s">
        <v>66</v>
      </c>
      <c r="F6" s="606" t="s">
        <v>35</v>
      </c>
      <c r="G6" s="608" t="s">
        <v>1125</v>
      </c>
      <c r="H6" s="610" t="s">
        <v>1126</v>
      </c>
    </row>
    <row r="7" spans="1:11" ht="15" customHeight="1" x14ac:dyDescent="0.2">
      <c r="A7" s="244" t="s">
        <v>1127</v>
      </c>
      <c r="B7" s="245" t="s">
        <v>1128</v>
      </c>
      <c r="C7" s="246" t="s">
        <v>1128</v>
      </c>
      <c r="D7" s="604"/>
      <c r="E7" s="605"/>
      <c r="F7" s="607"/>
      <c r="G7" s="609"/>
      <c r="H7" s="611"/>
    </row>
    <row r="8" spans="1:11" ht="22.5" customHeight="1" x14ac:dyDescent="0.2">
      <c r="A8" s="11" t="s">
        <v>192</v>
      </c>
      <c r="B8" s="247" t="s">
        <v>1129</v>
      </c>
      <c r="C8" s="12" t="s">
        <v>41</v>
      </c>
      <c r="D8" s="260"/>
      <c r="E8" s="13" t="s">
        <v>1130</v>
      </c>
      <c r="F8" s="243">
        <f>ROUND(G8*0.0258,5)</f>
        <v>0.98814000000000002</v>
      </c>
      <c r="G8" s="239">
        <v>38.299999999999997</v>
      </c>
      <c r="H8" s="248">
        <f t="shared" ref="H8:H42" si="0">IF(ISERROR(D8*F8),"",ROUND(D8*F8,1))/1000</f>
        <v>0</v>
      </c>
      <c r="K8" s="14"/>
    </row>
    <row r="9" spans="1:11" ht="26.25" customHeight="1" x14ac:dyDescent="0.2">
      <c r="A9" s="15"/>
      <c r="B9" s="249"/>
      <c r="C9" s="16" t="s">
        <v>1131</v>
      </c>
      <c r="D9" s="260"/>
      <c r="E9" s="13" t="s">
        <v>1130</v>
      </c>
      <c r="F9" s="243">
        <f t="shared" ref="F9:F40" si="1">ROUND(G9*0.0258,5)</f>
        <v>0.89783999999999997</v>
      </c>
      <c r="G9" s="239">
        <v>34.799999999999997</v>
      </c>
      <c r="H9" s="248">
        <f>IF(ISERROR(D9*F9),"",ROUND(D9*F9,1))/1000</f>
        <v>0</v>
      </c>
      <c r="K9" s="14"/>
    </row>
    <row r="10" spans="1:11" ht="15" customHeight="1" x14ac:dyDescent="0.2">
      <c r="A10" s="15" t="s">
        <v>43</v>
      </c>
      <c r="B10" s="249" t="s">
        <v>43</v>
      </c>
      <c r="C10" s="16" t="s">
        <v>1132</v>
      </c>
      <c r="D10" s="260"/>
      <c r="E10" s="13" t="s">
        <v>1130</v>
      </c>
      <c r="F10" s="243">
        <f t="shared" si="1"/>
        <v>0.86172000000000004</v>
      </c>
      <c r="G10" s="239">
        <v>33.4</v>
      </c>
      <c r="H10" s="248">
        <f t="shared" si="0"/>
        <v>0</v>
      </c>
      <c r="K10" s="14"/>
    </row>
    <row r="11" spans="1:11" ht="15" customHeight="1" x14ac:dyDescent="0.2">
      <c r="A11" s="15" t="s">
        <v>43</v>
      </c>
      <c r="B11" s="249" t="s">
        <v>43</v>
      </c>
      <c r="C11" s="16" t="s">
        <v>44</v>
      </c>
      <c r="D11" s="260"/>
      <c r="E11" s="13" t="s">
        <v>1130</v>
      </c>
      <c r="F11" s="243">
        <f t="shared" si="1"/>
        <v>0.85914000000000001</v>
      </c>
      <c r="G11" s="239">
        <v>33.299999999999997</v>
      </c>
      <c r="H11" s="248">
        <f t="shared" si="0"/>
        <v>0</v>
      </c>
      <c r="K11" s="14"/>
    </row>
    <row r="12" spans="1:11" ht="15" customHeight="1" x14ac:dyDescent="0.2">
      <c r="A12" s="15" t="s">
        <v>43</v>
      </c>
      <c r="B12" s="249" t="s">
        <v>43</v>
      </c>
      <c r="C12" s="16" t="s">
        <v>1133</v>
      </c>
      <c r="D12" s="260"/>
      <c r="E12" s="13" t="s">
        <v>1130</v>
      </c>
      <c r="F12" s="243">
        <f t="shared" si="1"/>
        <v>0.93654000000000004</v>
      </c>
      <c r="G12" s="239">
        <v>36.299999999999997</v>
      </c>
      <c r="H12" s="248">
        <f t="shared" si="0"/>
        <v>0</v>
      </c>
      <c r="K12" s="14"/>
    </row>
    <row r="13" spans="1:11" ht="15" customHeight="1" x14ac:dyDescent="0.2">
      <c r="A13" s="15" t="s">
        <v>43</v>
      </c>
      <c r="B13" s="249" t="s">
        <v>43</v>
      </c>
      <c r="C13" s="16" t="s">
        <v>45</v>
      </c>
      <c r="D13" s="260"/>
      <c r="E13" s="13" t="s">
        <v>1130</v>
      </c>
      <c r="F13" s="243">
        <f t="shared" si="1"/>
        <v>0.94169999999999998</v>
      </c>
      <c r="G13" s="239">
        <v>36.5</v>
      </c>
      <c r="H13" s="248">
        <f t="shared" si="0"/>
        <v>0</v>
      </c>
      <c r="K13" s="14"/>
    </row>
    <row r="14" spans="1:11" ht="15" customHeight="1" x14ac:dyDescent="0.2">
      <c r="A14" s="15" t="s">
        <v>43</v>
      </c>
      <c r="B14" s="249" t="s">
        <v>43</v>
      </c>
      <c r="C14" s="16" t="s">
        <v>46</v>
      </c>
      <c r="D14" s="260"/>
      <c r="E14" s="13" t="s">
        <v>1130</v>
      </c>
      <c r="F14" s="243">
        <f t="shared" si="1"/>
        <v>0.98040000000000005</v>
      </c>
      <c r="G14" s="240">
        <v>38</v>
      </c>
      <c r="H14" s="248">
        <f t="shared" si="0"/>
        <v>0</v>
      </c>
      <c r="K14" s="14"/>
    </row>
    <row r="15" spans="1:11" ht="15" customHeight="1" x14ac:dyDescent="0.2">
      <c r="A15" s="15" t="s">
        <v>43</v>
      </c>
      <c r="B15" s="249" t="s">
        <v>43</v>
      </c>
      <c r="C15" s="16" t="s">
        <v>47</v>
      </c>
      <c r="D15" s="260"/>
      <c r="E15" s="13" t="s">
        <v>1130</v>
      </c>
      <c r="F15" s="243">
        <f t="shared" si="1"/>
        <v>1.00362</v>
      </c>
      <c r="G15" s="239">
        <v>38.9</v>
      </c>
      <c r="H15" s="248">
        <f t="shared" si="0"/>
        <v>0</v>
      </c>
      <c r="K15" s="14"/>
    </row>
    <row r="16" spans="1:11" ht="15" customHeight="1" x14ac:dyDescent="0.2">
      <c r="A16" s="15"/>
      <c r="B16" s="249"/>
      <c r="C16" s="16" t="s">
        <v>48</v>
      </c>
      <c r="D16" s="260"/>
      <c r="E16" s="17" t="s">
        <v>1130</v>
      </c>
      <c r="F16" s="243">
        <f t="shared" si="1"/>
        <v>1.0784400000000001</v>
      </c>
      <c r="G16" s="239">
        <v>41.8</v>
      </c>
      <c r="H16" s="248">
        <f t="shared" si="0"/>
        <v>0</v>
      </c>
      <c r="K16" s="14"/>
    </row>
    <row r="17" spans="1:11" ht="24" customHeight="1" x14ac:dyDescent="0.2">
      <c r="A17" s="15" t="s">
        <v>43</v>
      </c>
      <c r="B17" s="249" t="s">
        <v>43</v>
      </c>
      <c r="C17" s="16" t="s">
        <v>1134</v>
      </c>
      <c r="D17" s="260"/>
      <c r="E17" s="17" t="s">
        <v>1130</v>
      </c>
      <c r="F17" s="243">
        <f t="shared" si="1"/>
        <v>1.0371600000000001</v>
      </c>
      <c r="G17" s="239">
        <v>40.200000000000003</v>
      </c>
      <c r="H17" s="248">
        <f t="shared" si="0"/>
        <v>0</v>
      </c>
      <c r="K17" s="14"/>
    </row>
    <row r="18" spans="1:11" ht="15" customHeight="1" x14ac:dyDescent="0.2">
      <c r="A18" s="15" t="s">
        <v>43</v>
      </c>
      <c r="B18" s="249" t="s">
        <v>43</v>
      </c>
      <c r="C18" s="16" t="s">
        <v>49</v>
      </c>
      <c r="D18" s="260"/>
      <c r="E18" s="17" t="s">
        <v>1135</v>
      </c>
      <c r="F18" s="243">
        <f t="shared" si="1"/>
        <v>1.032</v>
      </c>
      <c r="G18" s="240">
        <v>40</v>
      </c>
      <c r="H18" s="248">
        <f t="shared" si="0"/>
        <v>0</v>
      </c>
      <c r="K18" s="14"/>
    </row>
    <row r="19" spans="1:11" ht="15" customHeight="1" x14ac:dyDescent="0.2">
      <c r="A19" s="15" t="s">
        <v>43</v>
      </c>
      <c r="B19" s="249" t="s">
        <v>43</v>
      </c>
      <c r="C19" s="16" t="s">
        <v>1199</v>
      </c>
      <c r="D19" s="260"/>
      <c r="E19" s="17" t="s">
        <v>1135</v>
      </c>
      <c r="F19" s="243">
        <f t="shared" si="1"/>
        <v>0.87978000000000001</v>
      </c>
      <c r="G19" s="239">
        <v>34.1</v>
      </c>
      <c r="H19" s="248">
        <f t="shared" si="0"/>
        <v>0</v>
      </c>
      <c r="K19" s="14"/>
    </row>
    <row r="20" spans="1:11" ht="15" customHeight="1" x14ac:dyDescent="0.2">
      <c r="A20" s="15" t="s">
        <v>43</v>
      </c>
      <c r="B20" s="249" t="s">
        <v>43</v>
      </c>
      <c r="C20" s="16" t="s">
        <v>1137</v>
      </c>
      <c r="D20" s="260"/>
      <c r="E20" s="17" t="s">
        <v>1135</v>
      </c>
      <c r="F20" s="243">
        <f t="shared" si="1"/>
        <v>1.2925800000000001</v>
      </c>
      <c r="G20" s="239">
        <v>50.1</v>
      </c>
      <c r="H20" s="248">
        <f t="shared" si="0"/>
        <v>0</v>
      </c>
      <c r="K20" s="14"/>
    </row>
    <row r="21" spans="1:11" ht="15" customHeight="1" x14ac:dyDescent="0.2">
      <c r="A21" s="15"/>
      <c r="B21" s="249"/>
      <c r="C21" s="16" t="s">
        <v>1138</v>
      </c>
      <c r="D21" s="260"/>
      <c r="E21" s="17" t="s">
        <v>1139</v>
      </c>
      <c r="F21" s="243">
        <f t="shared" si="1"/>
        <v>1.1893800000000001</v>
      </c>
      <c r="G21" s="239">
        <v>46.1</v>
      </c>
      <c r="H21" s="248">
        <f t="shared" si="0"/>
        <v>0</v>
      </c>
      <c r="K21" s="14"/>
    </row>
    <row r="22" spans="1:11" ht="15" customHeight="1" x14ac:dyDescent="0.2">
      <c r="A22" s="15"/>
      <c r="B22" s="249"/>
      <c r="C22" s="16" t="s">
        <v>1140</v>
      </c>
      <c r="D22" s="260"/>
      <c r="E22" s="17" t="s">
        <v>1135</v>
      </c>
      <c r="F22" s="243">
        <f t="shared" si="1"/>
        <v>1.41126</v>
      </c>
      <c r="G22" s="239">
        <v>54.7</v>
      </c>
      <c r="H22" s="248">
        <f t="shared" si="0"/>
        <v>0</v>
      </c>
      <c r="K22" s="14"/>
    </row>
    <row r="23" spans="1:11" ht="15" customHeight="1" x14ac:dyDescent="0.2">
      <c r="A23" s="15"/>
      <c r="B23" s="249"/>
      <c r="C23" s="16" t="s">
        <v>51</v>
      </c>
      <c r="D23" s="260"/>
      <c r="E23" s="17" t="s">
        <v>1139</v>
      </c>
      <c r="F23" s="243">
        <f t="shared" si="1"/>
        <v>0.99072000000000005</v>
      </c>
      <c r="G23" s="239">
        <v>38.4</v>
      </c>
      <c r="H23" s="248">
        <f t="shared" si="0"/>
        <v>0</v>
      </c>
      <c r="K23" s="14"/>
    </row>
    <row r="24" spans="1:11" ht="15" customHeight="1" x14ac:dyDescent="0.2">
      <c r="A24" s="15"/>
      <c r="B24" s="249"/>
      <c r="C24" s="16" t="s">
        <v>1141</v>
      </c>
      <c r="D24" s="260"/>
      <c r="E24" s="17" t="s">
        <v>1135</v>
      </c>
      <c r="F24" s="243">
        <f t="shared" si="1"/>
        <v>0.74046000000000001</v>
      </c>
      <c r="G24" s="239">
        <v>28.7</v>
      </c>
      <c r="H24" s="248">
        <f t="shared" si="0"/>
        <v>0</v>
      </c>
      <c r="K24" s="14"/>
    </row>
    <row r="25" spans="1:11" ht="15" customHeight="1" x14ac:dyDescent="0.2">
      <c r="A25" s="15"/>
      <c r="B25" s="249"/>
      <c r="C25" s="16" t="s">
        <v>1142</v>
      </c>
      <c r="D25" s="260"/>
      <c r="E25" s="17" t="s">
        <v>1135</v>
      </c>
      <c r="F25" s="243">
        <f t="shared" si="1"/>
        <v>0.73014000000000001</v>
      </c>
      <c r="G25" s="239">
        <v>28.3</v>
      </c>
      <c r="H25" s="248">
        <f t="shared" si="0"/>
        <v>0</v>
      </c>
      <c r="K25" s="14"/>
    </row>
    <row r="26" spans="1:11" ht="15" customHeight="1" x14ac:dyDescent="0.2">
      <c r="A26" s="15"/>
      <c r="B26" s="249"/>
      <c r="C26" s="16" t="s">
        <v>1143</v>
      </c>
      <c r="D26" s="260"/>
      <c r="E26" s="17" t="s">
        <v>1135</v>
      </c>
      <c r="F26" s="243">
        <f t="shared" si="1"/>
        <v>0.74561999999999995</v>
      </c>
      <c r="G26" s="239">
        <v>28.9</v>
      </c>
      <c r="H26" s="248">
        <f t="shared" si="0"/>
        <v>0</v>
      </c>
      <c r="K26" s="14"/>
    </row>
    <row r="27" spans="1:11" ht="15" customHeight="1" x14ac:dyDescent="0.2">
      <c r="A27" s="15"/>
      <c r="B27" s="249"/>
      <c r="C27" s="16" t="s">
        <v>1144</v>
      </c>
      <c r="D27" s="260"/>
      <c r="E27" s="17" t="s">
        <v>1135</v>
      </c>
      <c r="F27" s="243">
        <f t="shared" si="1"/>
        <v>0.62436000000000003</v>
      </c>
      <c r="G27" s="239">
        <v>24.2</v>
      </c>
      <c r="H27" s="248">
        <f t="shared" si="0"/>
        <v>0</v>
      </c>
      <c r="K27" s="14"/>
    </row>
    <row r="28" spans="1:11" ht="15" customHeight="1" x14ac:dyDescent="0.2">
      <c r="A28" s="15"/>
      <c r="B28" s="249"/>
      <c r="C28" s="16" t="s">
        <v>1145</v>
      </c>
      <c r="D28" s="260"/>
      <c r="E28" s="17" t="s">
        <v>1135</v>
      </c>
      <c r="F28" s="243">
        <f t="shared" si="1"/>
        <v>0.67337999999999998</v>
      </c>
      <c r="G28" s="239">
        <v>26.1</v>
      </c>
      <c r="H28" s="248">
        <f t="shared" si="0"/>
        <v>0</v>
      </c>
      <c r="K28" s="14"/>
    </row>
    <row r="29" spans="1:11" ht="15" customHeight="1" x14ac:dyDescent="0.2">
      <c r="A29" s="15"/>
      <c r="B29" s="249"/>
      <c r="C29" s="16" t="s">
        <v>1146</v>
      </c>
      <c r="D29" s="260"/>
      <c r="E29" s="17" t="s">
        <v>1135</v>
      </c>
      <c r="F29" s="243">
        <f t="shared" si="1"/>
        <v>0.71723999999999999</v>
      </c>
      <c r="G29" s="239">
        <v>27.8</v>
      </c>
      <c r="H29" s="248">
        <f t="shared" si="0"/>
        <v>0</v>
      </c>
      <c r="K29" s="14"/>
    </row>
    <row r="30" spans="1:11" ht="15" customHeight="1" x14ac:dyDescent="0.2">
      <c r="A30" s="15"/>
      <c r="B30" s="249"/>
      <c r="C30" s="16" t="s">
        <v>52</v>
      </c>
      <c r="D30" s="260"/>
      <c r="E30" s="17" t="s">
        <v>1135</v>
      </c>
      <c r="F30" s="243">
        <f t="shared" si="1"/>
        <v>0.74819999999999998</v>
      </c>
      <c r="G30" s="240">
        <v>29</v>
      </c>
      <c r="H30" s="248">
        <f t="shared" si="0"/>
        <v>0</v>
      </c>
      <c r="K30" s="14"/>
    </row>
    <row r="31" spans="1:11" ht="15" customHeight="1" x14ac:dyDescent="0.2">
      <c r="A31" s="15"/>
      <c r="B31" s="249"/>
      <c r="C31" s="16" t="s">
        <v>53</v>
      </c>
      <c r="D31" s="260"/>
      <c r="E31" s="17" t="s">
        <v>1135</v>
      </c>
      <c r="F31" s="243">
        <f t="shared" si="1"/>
        <v>0.96233999999999997</v>
      </c>
      <c r="G31" s="239">
        <v>37.299999999999997</v>
      </c>
      <c r="H31" s="248">
        <f t="shared" si="0"/>
        <v>0</v>
      </c>
    </row>
    <row r="32" spans="1:11" ht="15" customHeight="1" x14ac:dyDescent="0.2">
      <c r="A32" s="15"/>
      <c r="B32" s="249"/>
      <c r="C32" s="16" t="s">
        <v>54</v>
      </c>
      <c r="D32" s="260"/>
      <c r="E32" s="17" t="s">
        <v>1139</v>
      </c>
      <c r="F32" s="243">
        <f t="shared" si="1"/>
        <v>0.47471999999999998</v>
      </c>
      <c r="G32" s="239">
        <v>18.399999999999999</v>
      </c>
      <c r="H32" s="248">
        <f t="shared" si="0"/>
        <v>0</v>
      </c>
    </row>
    <row r="33" spans="1:8" ht="15" customHeight="1" x14ac:dyDescent="0.2">
      <c r="A33" s="15"/>
      <c r="B33" s="249"/>
      <c r="C33" s="16" t="s">
        <v>55</v>
      </c>
      <c r="D33" s="260"/>
      <c r="E33" s="17" t="s">
        <v>1139</v>
      </c>
      <c r="F33" s="243">
        <f t="shared" si="1"/>
        <v>8.3330000000000001E-2</v>
      </c>
      <c r="G33" s="239">
        <v>3.23</v>
      </c>
      <c r="H33" s="248">
        <f t="shared" si="0"/>
        <v>0</v>
      </c>
    </row>
    <row r="34" spans="1:8" ht="15" customHeight="1" x14ac:dyDescent="0.2">
      <c r="A34" s="15"/>
      <c r="B34" s="249"/>
      <c r="C34" s="16" t="s">
        <v>1147</v>
      </c>
      <c r="D34" s="260"/>
      <c r="E34" s="17" t="s">
        <v>1139</v>
      </c>
      <c r="F34" s="243">
        <f t="shared" si="1"/>
        <v>8.9010000000000006E-2</v>
      </c>
      <c r="G34" s="239">
        <v>3.45</v>
      </c>
      <c r="H34" s="248">
        <f t="shared" si="0"/>
        <v>0</v>
      </c>
    </row>
    <row r="35" spans="1:8" ht="15" customHeight="1" x14ac:dyDescent="0.2">
      <c r="A35" s="15"/>
      <c r="B35" s="249"/>
      <c r="C35" s="16" t="s">
        <v>56</v>
      </c>
      <c r="D35" s="260"/>
      <c r="E35" s="17" t="s">
        <v>1139</v>
      </c>
      <c r="F35" s="243">
        <f t="shared" si="1"/>
        <v>0.19427</v>
      </c>
      <c r="G35" s="239">
        <v>7.53</v>
      </c>
      <c r="H35" s="248">
        <f t="shared" si="0"/>
        <v>0</v>
      </c>
    </row>
    <row r="36" spans="1:8" ht="15" customHeight="1" x14ac:dyDescent="0.2">
      <c r="A36" s="15"/>
      <c r="B36" s="249"/>
      <c r="C36" s="16" t="s">
        <v>57</v>
      </c>
      <c r="D36" s="260"/>
      <c r="E36" s="17" t="s">
        <v>1139</v>
      </c>
      <c r="F36" s="243">
        <f t="shared" si="1"/>
        <v>1.032</v>
      </c>
      <c r="G36" s="239">
        <v>40</v>
      </c>
      <c r="H36" s="248">
        <f t="shared" si="0"/>
        <v>0</v>
      </c>
    </row>
    <row r="37" spans="1:8" ht="15" customHeight="1" x14ac:dyDescent="0.2">
      <c r="A37" s="598" t="s">
        <v>1148</v>
      </c>
      <c r="B37" s="250" t="s">
        <v>1149</v>
      </c>
      <c r="C37" s="16" t="s">
        <v>1150</v>
      </c>
      <c r="D37" s="260"/>
      <c r="E37" s="17" t="s">
        <v>58</v>
      </c>
      <c r="F37" s="243">
        <f t="shared" si="1"/>
        <v>3.0190000000000002E-2</v>
      </c>
      <c r="G37" s="239">
        <v>1.17</v>
      </c>
      <c r="H37" s="248">
        <f t="shared" si="0"/>
        <v>0</v>
      </c>
    </row>
    <row r="38" spans="1:8" ht="15" customHeight="1" x14ac:dyDescent="0.2">
      <c r="A38" s="612"/>
      <c r="B38" s="247"/>
      <c r="C38" s="16" t="s">
        <v>1151</v>
      </c>
      <c r="D38" s="260"/>
      <c r="E38" s="17" t="s">
        <v>58</v>
      </c>
      <c r="F38" s="243">
        <f t="shared" si="1"/>
        <v>3.0700000000000002E-2</v>
      </c>
      <c r="G38" s="239">
        <v>1.19</v>
      </c>
      <c r="H38" s="248">
        <f t="shared" si="0"/>
        <v>0</v>
      </c>
    </row>
    <row r="39" spans="1:8" ht="15" customHeight="1" x14ac:dyDescent="0.2">
      <c r="A39" s="612"/>
      <c r="B39" s="247"/>
      <c r="C39" s="16" t="s">
        <v>1152</v>
      </c>
      <c r="D39" s="260"/>
      <c r="E39" s="17" t="s">
        <v>58</v>
      </c>
      <c r="F39" s="243">
        <f t="shared" si="1"/>
        <v>3.0700000000000002E-2</v>
      </c>
      <c r="G39" s="239">
        <v>1.19</v>
      </c>
      <c r="H39" s="248">
        <f t="shared" si="0"/>
        <v>0</v>
      </c>
    </row>
    <row r="40" spans="1:8" ht="15" customHeight="1" x14ac:dyDescent="0.2">
      <c r="A40" s="599"/>
      <c r="B40" s="247"/>
      <c r="C40" s="16" t="s">
        <v>1153</v>
      </c>
      <c r="D40" s="260"/>
      <c r="E40" s="17" t="s">
        <v>58</v>
      </c>
      <c r="F40" s="243">
        <f t="shared" si="1"/>
        <v>3.0700000000000002E-2</v>
      </c>
      <c r="G40" s="239">
        <v>1.19</v>
      </c>
      <c r="H40" s="248">
        <f t="shared" si="0"/>
        <v>0</v>
      </c>
    </row>
    <row r="41" spans="1:8" ht="24" customHeight="1" x14ac:dyDescent="0.2">
      <c r="A41" s="598" t="s">
        <v>1154</v>
      </c>
      <c r="B41" s="250" t="s">
        <v>63</v>
      </c>
      <c r="C41" s="251" t="s">
        <v>1155</v>
      </c>
      <c r="D41" s="260"/>
      <c r="E41" s="17" t="s">
        <v>1156</v>
      </c>
      <c r="F41" s="243">
        <f>ROUND(G41*0.0258,5)</f>
        <v>0.22291</v>
      </c>
      <c r="G41" s="252">
        <v>8.64</v>
      </c>
      <c r="H41" s="248">
        <f t="shared" si="0"/>
        <v>0</v>
      </c>
    </row>
    <row r="42" spans="1:8" ht="24" customHeight="1" thickBot="1" x14ac:dyDescent="0.25">
      <c r="A42" s="599"/>
      <c r="B42" s="253" t="s">
        <v>64</v>
      </c>
      <c r="C42" s="16" t="s">
        <v>1155</v>
      </c>
      <c r="D42" s="260"/>
      <c r="E42" s="17" t="s">
        <v>1156</v>
      </c>
      <c r="F42" s="243">
        <f>ROUND(G42*0.0258,5)</f>
        <v>0.22291</v>
      </c>
      <c r="G42" s="252">
        <v>8.64</v>
      </c>
      <c r="H42" s="248">
        <f t="shared" si="0"/>
        <v>0</v>
      </c>
    </row>
    <row r="43" spans="1:8" ht="15" customHeight="1" thickBot="1" x14ac:dyDescent="0.25">
      <c r="A43" s="254"/>
      <c r="B43" s="254"/>
      <c r="C43" s="254"/>
      <c r="D43" s="255"/>
      <c r="E43" s="256"/>
      <c r="F43" s="255"/>
      <c r="G43" s="257" t="s">
        <v>1157</v>
      </c>
      <c r="H43" s="258">
        <f>SUM(H8:H42)</f>
        <v>0</v>
      </c>
    </row>
    <row r="44" spans="1:8" ht="55.5" customHeight="1" thickBot="1" x14ac:dyDescent="0.25">
      <c r="A44" s="254"/>
      <c r="B44" s="254"/>
      <c r="C44" s="259" t="s">
        <v>1158</v>
      </c>
      <c r="D44" s="600" t="str">
        <f>IF(H43=0,"数値を入力してください",IF(H43&gt;=1500,"1500kL以上です。１号計画書【様式第1,4号】、１号報告書【様式第5,8号】を提出して下さい。",IF(H43&lt;500,"1,500kL未満です。大気汚染防止法のばい煙発生施設の届出がある場合には２号計画書【様式第2号】、２号報告書【様式第6号】を提出して下さい。",IF(H43&lt;1,500,"1,500kL未満です。大気汚染防止法のばい煙発生施設の届出がある場合には２号計画書【様式第2,4号】、２号報告書【様式第6,8号】を提出して下さい。"))))</f>
        <v>数値を入力してください</v>
      </c>
      <c r="E44" s="601"/>
      <c r="F44" s="601"/>
      <c r="G44" s="601"/>
      <c r="H44" s="602"/>
    </row>
  </sheetData>
  <sheetProtection algorithmName="SHA-512" hashValue="bfVSwYF4w4nA9F2hdze4d2z2/tcGO3D+x7Lihyrn/yJucU2MWyF36KkXF6ti/e6hKhgNf6K/9BkVo+mvoYVxlQ==" saltValue="wXyMBnEQqZhWEkDHqTsIjA==" spinCount="100000" sheet="1" objects="1" scenarios="1"/>
  <mergeCells count="8">
    <mergeCell ref="A41:A42"/>
    <mergeCell ref="D44:H44"/>
    <mergeCell ref="D6:D7"/>
    <mergeCell ref="E6:E7"/>
    <mergeCell ref="F6:F7"/>
    <mergeCell ref="G6:G7"/>
    <mergeCell ref="H6:H7"/>
    <mergeCell ref="A37:A40"/>
  </mergeCells>
  <phoneticPr fontId="3"/>
  <printOptions horizontalCentered="1"/>
  <pageMargins left="0.59055118110236227" right="0.59055118110236227" top="0.98425196850393704" bottom="0.98425196850393704" header="0.51181102362204722" footer="0.51181102362204722"/>
  <pageSetup paperSize="9" scale="5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B39EA2-D192-41EB-AAC5-EF0BDF5F7E47}">
  <sheetPr codeName="Sheet5"/>
  <dimension ref="B1:M32"/>
  <sheetViews>
    <sheetView workbookViewId="0"/>
  </sheetViews>
  <sheetFormatPr defaultRowHeight="13" x14ac:dyDescent="0.2"/>
  <cols>
    <col min="1" max="1" width="5.6328125" customWidth="1"/>
    <col min="2" max="2" width="36.36328125" customWidth="1"/>
    <col min="3" max="3" width="7.36328125" customWidth="1"/>
    <col min="4" max="4" width="10.90625" customWidth="1"/>
    <col min="5" max="5" width="9" customWidth="1"/>
    <col min="6" max="6" width="10" customWidth="1"/>
    <col min="7" max="7" width="9.453125" customWidth="1"/>
    <col min="8" max="8" width="24" customWidth="1"/>
    <col min="9" max="9" width="6.36328125" customWidth="1"/>
    <col min="10" max="10" width="11.453125" customWidth="1"/>
    <col min="11" max="11" width="9.26953125" customWidth="1"/>
    <col min="12" max="12" width="11.453125" customWidth="1"/>
    <col min="13" max="13" width="10" customWidth="1"/>
  </cols>
  <sheetData>
    <row r="1" spans="2:13" ht="13.5" thickBot="1" x14ac:dyDescent="0.25"/>
    <row r="2" spans="2:13" ht="27.75" customHeight="1" x14ac:dyDescent="0.2">
      <c r="B2" s="638" t="s">
        <v>74</v>
      </c>
      <c r="C2" s="630" t="s">
        <v>66</v>
      </c>
      <c r="D2" s="632" t="s">
        <v>1193</v>
      </c>
      <c r="E2" s="634" t="s">
        <v>1194</v>
      </c>
      <c r="F2" s="634" t="s">
        <v>1195</v>
      </c>
      <c r="G2" s="613" t="s">
        <v>1197</v>
      </c>
      <c r="H2" s="636" t="s">
        <v>74</v>
      </c>
      <c r="I2" s="630" t="s">
        <v>66</v>
      </c>
      <c r="J2" s="632" t="s">
        <v>1193</v>
      </c>
      <c r="K2" s="634" t="s">
        <v>1196</v>
      </c>
      <c r="L2" s="634" t="s">
        <v>1195</v>
      </c>
      <c r="M2" s="613" t="s">
        <v>1197</v>
      </c>
    </row>
    <row r="3" spans="2:13" ht="13.5" thickBot="1" x14ac:dyDescent="0.25">
      <c r="B3" s="639"/>
      <c r="C3" s="631"/>
      <c r="D3" s="633"/>
      <c r="E3" s="635"/>
      <c r="F3" s="635"/>
      <c r="G3" s="614"/>
      <c r="H3" s="637"/>
      <c r="I3" s="631"/>
      <c r="J3" s="633"/>
      <c r="K3" s="635"/>
      <c r="L3" s="635"/>
      <c r="M3" s="614"/>
    </row>
    <row r="4" spans="2:13" ht="16.5" customHeight="1" x14ac:dyDescent="0.2">
      <c r="B4" s="289" t="s">
        <v>69</v>
      </c>
      <c r="C4" s="290" t="s">
        <v>42</v>
      </c>
      <c r="D4" s="291">
        <v>38.299999999999997</v>
      </c>
      <c r="E4" s="295">
        <v>6.9666666666666668E-2</v>
      </c>
      <c r="F4" s="306">
        <f t="shared" ref="F4:F20" si="0">D4*E4</f>
        <v>2.6682333333333332</v>
      </c>
      <c r="G4" s="307">
        <v>0.98814000000000002</v>
      </c>
      <c r="H4" s="292" t="s">
        <v>1117</v>
      </c>
      <c r="I4" s="294" t="s">
        <v>50</v>
      </c>
      <c r="J4" s="291">
        <v>28.3</v>
      </c>
      <c r="K4" s="295">
        <v>9.2033333333333342E-2</v>
      </c>
      <c r="L4" s="306">
        <f>J4*K4</f>
        <v>2.6045433333333334</v>
      </c>
      <c r="M4" s="307">
        <v>0.73014000000000001</v>
      </c>
    </row>
    <row r="5" spans="2:13" ht="16.5" customHeight="1" x14ac:dyDescent="0.2">
      <c r="B5" s="28" t="s">
        <v>1111</v>
      </c>
      <c r="C5" s="24" t="s">
        <v>42</v>
      </c>
      <c r="D5" s="25">
        <v>34.799999999999997</v>
      </c>
      <c r="E5" s="296">
        <v>6.7100000000000007E-2</v>
      </c>
      <c r="F5" s="302">
        <f t="shared" si="0"/>
        <v>2.33508</v>
      </c>
      <c r="G5" s="303">
        <v>0.89783999999999997</v>
      </c>
      <c r="H5" s="287" t="s">
        <v>1118</v>
      </c>
      <c r="I5" s="27" t="s">
        <v>50</v>
      </c>
      <c r="J5" s="25">
        <v>28.9</v>
      </c>
      <c r="K5" s="297">
        <v>8.9833333333333334E-2</v>
      </c>
      <c r="L5" s="302">
        <f t="shared" ref="L5:L15" si="1">J5*K5</f>
        <v>2.5961833333333333</v>
      </c>
      <c r="M5" s="303">
        <v>0.74561999999999995</v>
      </c>
    </row>
    <row r="6" spans="2:13" ht="16.5" customHeight="1" x14ac:dyDescent="0.2">
      <c r="B6" s="28" t="s">
        <v>75</v>
      </c>
      <c r="C6" s="24" t="s">
        <v>82</v>
      </c>
      <c r="D6" s="25">
        <v>33.4</v>
      </c>
      <c r="E6" s="297">
        <v>6.8566666666666679E-2</v>
      </c>
      <c r="F6" s="302">
        <f t="shared" si="0"/>
        <v>2.2901266666666671</v>
      </c>
      <c r="G6" s="303">
        <v>0.86172000000000004</v>
      </c>
      <c r="H6" s="287" t="s">
        <v>1119</v>
      </c>
      <c r="I6" s="27" t="s">
        <v>50</v>
      </c>
      <c r="J6" s="25">
        <v>24.2</v>
      </c>
      <c r="K6" s="297">
        <v>8.8733333333333331E-2</v>
      </c>
      <c r="L6" s="302">
        <f t="shared" si="1"/>
        <v>2.1473466666666665</v>
      </c>
      <c r="M6" s="303">
        <v>0.62436000000000003</v>
      </c>
    </row>
    <row r="7" spans="2:13" ht="16.5" customHeight="1" x14ac:dyDescent="0.2">
      <c r="B7" s="28" t="s">
        <v>83</v>
      </c>
      <c r="C7" s="24" t="s">
        <v>42</v>
      </c>
      <c r="D7" s="25">
        <v>33.299999999999997</v>
      </c>
      <c r="E7" s="297">
        <v>6.8199999999999997E-2</v>
      </c>
      <c r="F7" s="302">
        <f t="shared" si="0"/>
        <v>2.2710599999999999</v>
      </c>
      <c r="G7" s="303">
        <v>0.85914000000000001</v>
      </c>
      <c r="H7" s="287" t="s">
        <v>1120</v>
      </c>
      <c r="I7" s="27" t="s">
        <v>50</v>
      </c>
      <c r="J7" s="25">
        <v>26.1</v>
      </c>
      <c r="K7" s="296">
        <v>8.9099999999999999E-2</v>
      </c>
      <c r="L7" s="302">
        <f t="shared" si="1"/>
        <v>2.32551</v>
      </c>
      <c r="M7" s="303">
        <v>0.67337999999999998</v>
      </c>
    </row>
    <row r="8" spans="2:13" ht="16.5" customHeight="1" x14ac:dyDescent="0.2">
      <c r="B8" s="242" t="s">
        <v>1112</v>
      </c>
      <c r="C8" s="24" t="s">
        <v>42</v>
      </c>
      <c r="D8" s="25">
        <v>36.299999999999997</v>
      </c>
      <c r="E8" s="297">
        <v>6.8199999999999997E-2</v>
      </c>
      <c r="F8" s="302">
        <f t="shared" si="0"/>
        <v>2.4756599999999995</v>
      </c>
      <c r="G8" s="303">
        <v>0.93654000000000004</v>
      </c>
      <c r="H8" s="287" t="s">
        <v>1121</v>
      </c>
      <c r="I8" s="27" t="s">
        <v>50</v>
      </c>
      <c r="J8" s="25">
        <v>27.8</v>
      </c>
      <c r="K8" s="297">
        <v>9.4966666666666658E-2</v>
      </c>
      <c r="L8" s="302">
        <f t="shared" si="1"/>
        <v>2.640073333333333</v>
      </c>
      <c r="M8" s="303">
        <v>0.71723999999999999</v>
      </c>
    </row>
    <row r="9" spans="2:13" ht="16.5" customHeight="1" x14ac:dyDescent="0.2">
      <c r="B9" s="26" t="s">
        <v>30</v>
      </c>
      <c r="C9" s="24" t="s">
        <v>42</v>
      </c>
      <c r="D9" s="25">
        <v>36.5</v>
      </c>
      <c r="E9" s="298">
        <v>6.8566666666666679E-2</v>
      </c>
      <c r="F9" s="302">
        <f t="shared" si="0"/>
        <v>2.5026833333333336</v>
      </c>
      <c r="G9" s="303">
        <v>0.94169999999999998</v>
      </c>
      <c r="H9" s="287" t="s">
        <v>52</v>
      </c>
      <c r="I9" s="27" t="s">
        <v>50</v>
      </c>
      <c r="J9" s="25">
        <v>29</v>
      </c>
      <c r="K9" s="297">
        <v>0.10963333333333332</v>
      </c>
      <c r="L9" s="302">
        <f t="shared" si="1"/>
        <v>3.1793666666666662</v>
      </c>
      <c r="M9" s="303">
        <v>0.74819999999999998</v>
      </c>
    </row>
    <row r="10" spans="2:13" ht="16.5" customHeight="1" x14ac:dyDescent="0.2">
      <c r="B10" s="26" t="s">
        <v>76</v>
      </c>
      <c r="C10" s="24" t="s">
        <v>42</v>
      </c>
      <c r="D10" s="25">
        <v>38</v>
      </c>
      <c r="E10" s="297">
        <v>6.8933333333333333E-2</v>
      </c>
      <c r="F10" s="302">
        <f t="shared" si="0"/>
        <v>2.6194666666666668</v>
      </c>
      <c r="G10" s="303">
        <v>0.98040000000000005</v>
      </c>
      <c r="H10" s="287" t="s">
        <v>53</v>
      </c>
      <c r="I10" s="27" t="s">
        <v>50</v>
      </c>
      <c r="J10" s="25">
        <v>37.299999999999997</v>
      </c>
      <c r="K10" s="297">
        <v>7.6633333333333331E-2</v>
      </c>
      <c r="L10" s="302">
        <f t="shared" si="1"/>
        <v>2.8584233333333331</v>
      </c>
      <c r="M10" s="303">
        <v>0.96233999999999997</v>
      </c>
    </row>
    <row r="11" spans="2:13" ht="16.5" customHeight="1" x14ac:dyDescent="0.2">
      <c r="B11" s="26" t="s">
        <v>31</v>
      </c>
      <c r="C11" s="24" t="s">
        <v>42</v>
      </c>
      <c r="D11" s="25">
        <v>38.9</v>
      </c>
      <c r="E11" s="297">
        <v>7.0766666666666672E-2</v>
      </c>
      <c r="F11" s="302">
        <f t="shared" si="0"/>
        <v>2.7528233333333336</v>
      </c>
      <c r="G11" s="303">
        <v>1.00362</v>
      </c>
      <c r="H11" s="287" t="s">
        <v>54</v>
      </c>
      <c r="I11" s="27" t="s">
        <v>1114</v>
      </c>
      <c r="J11" s="29">
        <v>18.399999999999999</v>
      </c>
      <c r="K11" s="297">
        <v>3.9966666666666671E-2</v>
      </c>
      <c r="L11" s="302">
        <f t="shared" si="1"/>
        <v>0.73538666666666674</v>
      </c>
      <c r="M11" s="303">
        <v>0.47471999999999998</v>
      </c>
    </row>
    <row r="12" spans="2:13" ht="16.5" customHeight="1" x14ac:dyDescent="0.2">
      <c r="B12" s="26" t="s">
        <v>77</v>
      </c>
      <c r="C12" s="24" t="s">
        <v>42</v>
      </c>
      <c r="D12" s="25">
        <v>41.8</v>
      </c>
      <c r="E12" s="297">
        <v>7.4066666666666656E-2</v>
      </c>
      <c r="F12" s="302">
        <f t="shared" si="0"/>
        <v>3.0959866666666658</v>
      </c>
      <c r="G12" s="303">
        <v>1.0784400000000001</v>
      </c>
      <c r="H12" s="288" t="s">
        <v>55</v>
      </c>
      <c r="I12" s="27" t="s">
        <v>1114</v>
      </c>
      <c r="J12" s="71">
        <v>3.23</v>
      </c>
      <c r="K12" s="300">
        <v>9.6799999999999997E-2</v>
      </c>
      <c r="L12" s="302">
        <f t="shared" si="1"/>
        <v>0.312664</v>
      </c>
      <c r="M12" s="303">
        <v>8.3330000000000001E-2</v>
      </c>
    </row>
    <row r="13" spans="2:13" ht="16.5" customHeight="1" x14ac:dyDescent="0.2">
      <c r="B13" s="242" t="s">
        <v>1113</v>
      </c>
      <c r="C13" s="24" t="s">
        <v>42</v>
      </c>
      <c r="D13" s="25">
        <v>40.200000000000003</v>
      </c>
      <c r="E13" s="297">
        <v>7.2966666666666666E-2</v>
      </c>
      <c r="F13" s="302">
        <f t="shared" si="0"/>
        <v>2.9332600000000002</v>
      </c>
      <c r="G13" s="303">
        <v>1.0371600000000001</v>
      </c>
      <c r="H13" s="288" t="s">
        <v>1122</v>
      </c>
      <c r="I13" s="27" t="s">
        <v>1115</v>
      </c>
      <c r="J13" s="71">
        <v>3.45</v>
      </c>
      <c r="K13" s="300">
        <v>9.6799999999999997E-2</v>
      </c>
      <c r="L13" s="302">
        <f t="shared" si="1"/>
        <v>0.33396000000000003</v>
      </c>
      <c r="M13" s="303">
        <v>8.9010000000000006E-2</v>
      </c>
    </row>
    <row r="14" spans="2:13" ht="16.5" customHeight="1" x14ac:dyDescent="0.2">
      <c r="B14" s="26" t="s">
        <v>70</v>
      </c>
      <c r="C14" s="27" t="s">
        <v>81</v>
      </c>
      <c r="D14" s="25">
        <v>40</v>
      </c>
      <c r="E14" s="297">
        <v>7.4800000000000005E-2</v>
      </c>
      <c r="F14" s="302">
        <f t="shared" si="0"/>
        <v>2.992</v>
      </c>
      <c r="G14" s="303">
        <v>1.032</v>
      </c>
      <c r="H14" s="288" t="s">
        <v>56</v>
      </c>
      <c r="I14" s="27" t="s">
        <v>1115</v>
      </c>
      <c r="J14" s="71">
        <v>7.53</v>
      </c>
      <c r="K14" s="300">
        <v>0.154</v>
      </c>
      <c r="L14" s="302">
        <f t="shared" si="1"/>
        <v>1.1596200000000001</v>
      </c>
      <c r="M14" s="308">
        <v>0.19427</v>
      </c>
    </row>
    <row r="15" spans="2:13" ht="16.5" customHeight="1" x14ac:dyDescent="0.2">
      <c r="B15" s="26" t="s">
        <v>71</v>
      </c>
      <c r="C15" s="27" t="s">
        <v>50</v>
      </c>
      <c r="D15" s="25">
        <v>34.1</v>
      </c>
      <c r="E15" s="297">
        <v>8.9833333333333334E-2</v>
      </c>
      <c r="F15" s="302">
        <f t="shared" si="0"/>
        <v>3.0633166666666667</v>
      </c>
      <c r="G15" s="303">
        <v>0.87978000000000001</v>
      </c>
      <c r="H15" s="288" t="s">
        <v>57</v>
      </c>
      <c r="I15" s="27" t="s">
        <v>1115</v>
      </c>
      <c r="J15" s="71">
        <v>40</v>
      </c>
      <c r="K15" s="300">
        <v>5.1333333333333335E-2</v>
      </c>
      <c r="L15" s="302">
        <f t="shared" si="1"/>
        <v>2.0533333333333332</v>
      </c>
      <c r="M15" s="308">
        <v>1.032</v>
      </c>
    </row>
    <row r="16" spans="2:13" ht="16.5" customHeight="1" x14ac:dyDescent="0.2">
      <c r="B16" s="26" t="s">
        <v>33</v>
      </c>
      <c r="C16" s="27" t="s">
        <v>81</v>
      </c>
      <c r="D16" s="25">
        <v>50.1</v>
      </c>
      <c r="E16" s="297">
        <v>5.9766666666666662E-2</v>
      </c>
      <c r="F16" s="302">
        <f t="shared" si="0"/>
        <v>2.99431</v>
      </c>
      <c r="G16" s="303">
        <v>1.2925800000000001</v>
      </c>
      <c r="H16" s="287" t="s">
        <v>78</v>
      </c>
      <c r="I16" s="27" t="s">
        <v>58</v>
      </c>
      <c r="J16" s="310"/>
      <c r="K16" s="311"/>
      <c r="L16" s="302">
        <v>6.54E-2</v>
      </c>
      <c r="M16" s="309">
        <v>3.0190000000000002E-2</v>
      </c>
    </row>
    <row r="17" spans="2:13" ht="16.5" customHeight="1" x14ac:dyDescent="0.2">
      <c r="B17" s="26" t="s">
        <v>72</v>
      </c>
      <c r="C17" s="27" t="s">
        <v>1114</v>
      </c>
      <c r="D17" s="25">
        <v>46.1</v>
      </c>
      <c r="E17" s="297">
        <v>5.2799999999999993E-2</v>
      </c>
      <c r="F17" s="302">
        <f t="shared" si="0"/>
        <v>2.4340799999999998</v>
      </c>
      <c r="G17" s="303">
        <v>1.1893800000000001</v>
      </c>
      <c r="H17" s="617" t="s">
        <v>80</v>
      </c>
      <c r="I17" s="618" t="s">
        <v>58</v>
      </c>
      <c r="J17" s="619"/>
      <c r="K17" s="620"/>
      <c r="L17" s="621">
        <v>5.7000000000000002E-2</v>
      </c>
      <c r="M17" s="615">
        <v>3.0700000000000002E-2</v>
      </c>
    </row>
    <row r="18" spans="2:13" ht="16.5" customHeight="1" x14ac:dyDescent="0.2">
      <c r="B18" s="26" t="s">
        <v>34</v>
      </c>
      <c r="C18" s="27" t="s">
        <v>81</v>
      </c>
      <c r="D18" s="241">
        <v>54.7</v>
      </c>
      <c r="E18" s="299">
        <v>5.096666666666666E-2</v>
      </c>
      <c r="F18" s="302">
        <f t="shared" si="0"/>
        <v>2.7878766666666666</v>
      </c>
      <c r="G18" s="303">
        <v>1.41126</v>
      </c>
      <c r="H18" s="617"/>
      <c r="I18" s="618"/>
      <c r="J18" s="619"/>
      <c r="K18" s="620"/>
      <c r="L18" s="621"/>
      <c r="M18" s="615"/>
    </row>
    <row r="19" spans="2:13" ht="16.5" customHeight="1" x14ac:dyDescent="0.2">
      <c r="B19" s="26" t="s">
        <v>73</v>
      </c>
      <c r="C19" s="27" t="s">
        <v>1114</v>
      </c>
      <c r="D19" s="71">
        <v>38.4</v>
      </c>
      <c r="E19" s="300">
        <v>5.096666666666666E-2</v>
      </c>
      <c r="F19" s="302">
        <f t="shared" si="0"/>
        <v>1.9571199999999997</v>
      </c>
      <c r="G19" s="303">
        <v>0.99072000000000005</v>
      </c>
      <c r="H19" s="622" t="s">
        <v>1188</v>
      </c>
      <c r="I19" s="624" t="s">
        <v>1156</v>
      </c>
      <c r="J19" s="626" t="s">
        <v>1189</v>
      </c>
      <c r="K19" s="626"/>
      <c r="L19" s="628">
        <v>0.223</v>
      </c>
      <c r="M19" s="615">
        <v>0.223</v>
      </c>
    </row>
    <row r="20" spans="2:13" ht="16.5" customHeight="1" thickBot="1" x14ac:dyDescent="0.25">
      <c r="B20" s="30" t="s">
        <v>1116</v>
      </c>
      <c r="C20" s="31" t="s">
        <v>50</v>
      </c>
      <c r="D20" s="286">
        <v>28.7</v>
      </c>
      <c r="E20" s="301">
        <v>9.0200000000000002E-2</v>
      </c>
      <c r="F20" s="304">
        <f t="shared" si="0"/>
        <v>2.58874</v>
      </c>
      <c r="G20" s="305">
        <v>0.74046000000000001</v>
      </c>
      <c r="H20" s="623"/>
      <c r="I20" s="625"/>
      <c r="J20" s="627"/>
      <c r="K20" s="627"/>
      <c r="L20" s="629"/>
      <c r="M20" s="616"/>
    </row>
    <row r="21" spans="2:13" ht="16.5" customHeight="1" x14ac:dyDescent="0.2"/>
    <row r="22" spans="2:13" ht="16.5" customHeight="1" x14ac:dyDescent="0.2"/>
    <row r="23" spans="2:13" ht="16.5" customHeight="1" x14ac:dyDescent="0.2"/>
    <row r="24" spans="2:13" ht="16.5" customHeight="1" x14ac:dyDescent="0.2"/>
    <row r="25" spans="2:13" ht="16.5" customHeight="1" x14ac:dyDescent="0.2"/>
    <row r="26" spans="2:13" ht="16.5" customHeight="1" x14ac:dyDescent="0.2"/>
    <row r="27" spans="2:13" ht="16.5" customHeight="1" x14ac:dyDescent="0.2"/>
    <row r="28" spans="2:13" ht="16.5" customHeight="1" x14ac:dyDescent="0.2"/>
    <row r="29" spans="2:13" ht="16.5" customHeight="1" x14ac:dyDescent="0.2"/>
    <row r="30" spans="2:13" ht="16.5" customHeight="1" x14ac:dyDescent="0.2"/>
    <row r="31" spans="2:13" ht="16.5" customHeight="1" x14ac:dyDescent="0.2"/>
    <row r="32" spans="2:13" ht="16.5" customHeight="1" x14ac:dyDescent="0.2"/>
  </sheetData>
  <sheetProtection password="E4BE" sheet="1"/>
  <mergeCells count="23">
    <mergeCell ref="H2:H3"/>
    <mergeCell ref="G2:G3"/>
    <mergeCell ref="B2:B3"/>
    <mergeCell ref="C2:C3"/>
    <mergeCell ref="D2:D3"/>
    <mergeCell ref="E2:E3"/>
    <mergeCell ref="F2:F3"/>
    <mergeCell ref="M2:M3"/>
    <mergeCell ref="M17:M18"/>
    <mergeCell ref="M19:M20"/>
    <mergeCell ref="H17:H18"/>
    <mergeCell ref="I17:I18"/>
    <mergeCell ref="J17:J18"/>
    <mergeCell ref="K17:K18"/>
    <mergeCell ref="L17:L18"/>
    <mergeCell ref="H19:H20"/>
    <mergeCell ref="I19:I20"/>
    <mergeCell ref="J19:K20"/>
    <mergeCell ref="L19:L20"/>
    <mergeCell ref="I2:I3"/>
    <mergeCell ref="J2:J3"/>
    <mergeCell ref="K2:K3"/>
    <mergeCell ref="L2:L3"/>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排出抑制措置結果報告書</vt:lpstr>
      <vt:lpstr>別紙</vt:lpstr>
      <vt:lpstr>別添-再生可能エネルギー利用状況</vt:lpstr>
      <vt:lpstr>別紙２-その他報告事項等</vt:lpstr>
      <vt:lpstr>（参考）判定シート（エネルギー原油換算）</vt:lpstr>
      <vt:lpstr>Sheet1</vt:lpstr>
      <vt:lpstr>__2020</vt:lpstr>
      <vt:lpstr>__2021</vt:lpstr>
      <vt:lpstr>__2022</vt:lpstr>
      <vt:lpstr>__2023</vt:lpstr>
      <vt:lpstr>__2024</vt:lpstr>
      <vt:lpstr>'（参考）判定シート（エネルギー原油換算）'!Print_Area</vt:lpstr>
      <vt:lpstr>排出抑制措置結果報告書!Print_Area</vt:lpstr>
      <vt:lpstr>別紙!Print_Area</vt:lpstr>
      <vt:lpstr>'別添-再生可能エネルギー利用状況'!Print_Area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毛利　菜七</cp:lastModifiedBy>
  <cp:lastPrinted>2024-03-26T08:13:37Z</cp:lastPrinted>
  <dcterms:created xsi:type="dcterms:W3CDTF">2017-01-25T00:30:57Z</dcterms:created>
  <dcterms:modified xsi:type="dcterms:W3CDTF">2025-07-07T06:21:45Z</dcterms:modified>
</cp:coreProperties>
</file>