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820CBB99-1D9E-454E-93DD-37A27222303F}" xr6:coauthVersionLast="47" xr6:coauthVersionMax="47" xr10:uidLastSave="{00000000-0000-0000-0000-000000000000}"/>
  <bookViews>
    <workbookView xWindow="28680" yWindow="-120" windowWidth="29040" windowHeight="15720" xr2:uid="{6F0E90F9-76AD-4993-9A57-4F909161FA9F}"/>
  </bookViews>
  <sheets>
    <sheet name="条例判定フロー（2030年目標）" sheetId="7" r:id="rId1"/>
    <sheet name="エネルギー使用量（原油換算用）" sheetId="8" r:id="rId2"/>
    <sheet name="HFC算定用" sheetId="2" r:id="rId3"/>
    <sheet name="PFC算定用" sheetId="3" r:id="rId4"/>
    <sheet name="SF6算定用" sheetId="4" r:id="rId5"/>
    <sheet name="NF3算定用" sheetId="6" r:id="rId6"/>
  </sheets>
  <definedNames>
    <definedName name="_xlnm.Print_Area" localSheetId="2">HFC算定用!$A$1:$J$53</definedName>
    <definedName name="_xlnm.Print_Area" localSheetId="5">NF3算定用!$A$1:$J$12</definedName>
    <definedName name="_xlnm.Print_Area" localSheetId="3">PFC算定用!$A$1:$J$60</definedName>
    <definedName name="_xlnm.Print_Area" localSheetId="4">SF6算定用!$A$1:$J$27</definedName>
    <definedName name="_xlnm.Print_Area" localSheetId="1">'エネルギー使用量（原油換算用）'!$A$1:$H$43</definedName>
    <definedName name="_xlnm.Print_Area" localSheetId="0">'条例判定フロー（2030年目標）'!$A$1:$K$52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6" l="1"/>
  <c r="H23" i="4"/>
  <c r="H21" i="4"/>
  <c r="H19" i="4"/>
  <c r="H17" i="4"/>
  <c r="H16" i="4"/>
  <c r="H15" i="4"/>
  <c r="H13" i="4"/>
  <c r="H12" i="4"/>
  <c r="H10" i="4"/>
  <c r="H8" i="4"/>
  <c r="H7" i="4"/>
  <c r="J7" i="4" s="1"/>
  <c r="H6" i="4"/>
  <c r="J6" i="4" s="1"/>
  <c r="H46" i="3"/>
  <c r="J46" i="3" s="1"/>
  <c r="H45" i="3"/>
  <c r="J45" i="3" s="1"/>
  <c r="H43" i="3"/>
  <c r="J43" i="3" s="1"/>
  <c r="H41" i="3"/>
  <c r="H39" i="3"/>
  <c r="H37" i="3"/>
  <c r="H35" i="3"/>
  <c r="H33" i="3"/>
  <c r="H31" i="3"/>
  <c r="H29" i="3"/>
  <c r="H27" i="3"/>
  <c r="H25" i="3"/>
  <c r="H23" i="3"/>
  <c r="H21" i="3"/>
  <c r="H19" i="3"/>
  <c r="J19" i="3" s="1"/>
  <c r="H17" i="3"/>
  <c r="J17" i="3" s="1"/>
  <c r="H15" i="3"/>
  <c r="J15" i="3" s="1"/>
  <c r="H13" i="3"/>
  <c r="J13" i="3" s="1"/>
  <c r="H11" i="3"/>
  <c r="J11" i="3" s="1"/>
  <c r="H9" i="3"/>
  <c r="H7" i="3"/>
  <c r="J7" i="3"/>
  <c r="H6" i="3"/>
  <c r="H30" i="2"/>
  <c r="H29" i="2"/>
  <c r="H28" i="2"/>
  <c r="H27" i="2"/>
  <c r="H26" i="2"/>
  <c r="H25" i="2"/>
  <c r="H23" i="2"/>
  <c r="H21" i="2"/>
  <c r="H20" i="2"/>
  <c r="H19" i="2"/>
  <c r="J19" i="2" s="1"/>
  <c r="H18" i="2"/>
  <c r="J18" i="2" s="1"/>
  <c r="H17" i="2"/>
  <c r="J17" i="2" s="1"/>
  <c r="H16" i="2"/>
  <c r="J16" i="2" s="1"/>
  <c r="H14" i="2"/>
  <c r="H12" i="2"/>
  <c r="J12" i="2" s="1"/>
  <c r="H10" i="2"/>
  <c r="H9" i="2"/>
  <c r="H8" i="2"/>
  <c r="H6" i="2"/>
  <c r="J6" i="2"/>
  <c r="H30" i="8"/>
  <c r="H20" i="8"/>
  <c r="H19" i="8"/>
  <c r="H18" i="8"/>
  <c r="H17" i="8"/>
  <c r="H16" i="8"/>
  <c r="H15" i="8"/>
  <c r="H14" i="8"/>
  <c r="J23" i="4"/>
  <c r="J21" i="4"/>
  <c r="J19" i="4"/>
  <c r="J17" i="4"/>
  <c r="J16" i="4"/>
  <c r="J15" i="4"/>
  <c r="J13" i="4"/>
  <c r="J12" i="4"/>
  <c r="J10" i="4"/>
  <c r="J8" i="4"/>
  <c r="J41" i="3"/>
  <c r="J39" i="3"/>
  <c r="J37" i="3"/>
  <c r="J35" i="3"/>
  <c r="J33" i="3"/>
  <c r="J31" i="3"/>
  <c r="J29" i="3"/>
  <c r="J27" i="3"/>
  <c r="J25" i="3"/>
  <c r="J23" i="3"/>
  <c r="J21" i="3"/>
  <c r="J9" i="3"/>
  <c r="J6" i="3"/>
  <c r="J30" i="2"/>
  <c r="J29" i="2"/>
  <c r="J28" i="2"/>
  <c r="J27" i="2"/>
  <c r="J26" i="2"/>
  <c r="J25" i="2"/>
  <c r="J23" i="2"/>
  <c r="J21" i="2"/>
  <c r="J20" i="2"/>
  <c r="J14" i="2"/>
  <c r="J10" i="2"/>
  <c r="J9" i="2"/>
  <c r="J8" i="2"/>
  <c r="F7" i="8"/>
  <c r="H7" i="8" s="1"/>
  <c r="F8" i="8"/>
  <c r="H8" i="8"/>
  <c r="F9" i="8"/>
  <c r="H9" i="8" s="1"/>
  <c r="F10" i="8"/>
  <c r="H10" i="8" s="1"/>
  <c r="F11" i="8"/>
  <c r="H11" i="8" s="1"/>
  <c r="F12" i="8"/>
  <c r="H12" i="8" s="1"/>
  <c r="F13" i="8"/>
  <c r="H13" i="8" s="1"/>
  <c r="F14" i="8"/>
  <c r="F15" i="8"/>
  <c r="F16" i="8"/>
  <c r="F17" i="8"/>
  <c r="F18" i="8"/>
  <c r="F19" i="8"/>
  <c r="F20" i="8"/>
  <c r="F21" i="8"/>
  <c r="H21" i="8" s="1"/>
  <c r="F22" i="8"/>
  <c r="H22" i="8" s="1"/>
  <c r="F24" i="8"/>
  <c r="H24" i="8" s="1"/>
  <c r="F23" i="8"/>
  <c r="H23" i="8" s="1"/>
  <c r="F26" i="8"/>
  <c r="H26" i="8" s="1"/>
  <c r="F25" i="8"/>
  <c r="H25" i="8" s="1"/>
  <c r="F27" i="8"/>
  <c r="H27" i="8" s="1"/>
  <c r="F28" i="8"/>
  <c r="H28" i="8" s="1"/>
  <c r="F29" i="8"/>
  <c r="H29" i="8" s="1"/>
  <c r="F30" i="8"/>
  <c r="F31" i="8"/>
  <c r="H31" i="8"/>
  <c r="F32" i="8"/>
  <c r="H32" i="8"/>
  <c r="F33" i="8"/>
  <c r="H33" i="8"/>
  <c r="F34" i="8"/>
  <c r="H34" i="8"/>
  <c r="F35" i="8"/>
  <c r="H35" i="8"/>
  <c r="F36" i="8"/>
  <c r="H36" i="8"/>
  <c r="F37" i="8"/>
  <c r="H37" i="8"/>
  <c r="F38" i="8"/>
  <c r="H38" i="8" s="1"/>
  <c r="F6" i="8"/>
  <c r="H6" i="8" s="1"/>
  <c r="F40" i="8"/>
  <c r="H40" i="8" s="1"/>
  <c r="F39" i="8"/>
  <c r="H39" i="8" s="1"/>
  <c r="H8" i="6"/>
  <c r="J8" i="6"/>
  <c r="H9" i="6"/>
  <c r="J9" i="6" s="1"/>
  <c r="H10" i="6"/>
  <c r="J10" i="6"/>
  <c r="H7" i="6"/>
  <c r="J7" i="6"/>
  <c r="J6" i="6"/>
  <c r="J11" i="6" s="1"/>
  <c r="C12" i="6" s="1"/>
  <c r="J47" i="3" l="1"/>
  <c r="D48" i="3" s="1"/>
  <c r="H41" i="8"/>
  <c r="D42" i="8" s="1"/>
  <c r="J25" i="4"/>
  <c r="D26" i="4" s="1"/>
  <c r="J31" i="2"/>
  <c r="D32" i="2" s="1"/>
</calcChain>
</file>

<file path=xl/sharedStrings.xml><?xml version="1.0" encoding="utf-8"?>
<sst xmlns="http://schemas.openxmlformats.org/spreadsheetml/2006/main" count="435" uniqueCount="197">
  <si>
    <t>活動の区分</t>
    <phoneticPr fontId="2"/>
  </si>
  <si>
    <t>単位</t>
    <rPh sb="0" eb="2">
      <t>タンイ</t>
    </rPh>
    <phoneticPr fontId="2"/>
  </si>
  <si>
    <t>原油換算係数</t>
    <rPh sb="0" eb="2">
      <t>ゲンユ</t>
    </rPh>
    <rPh sb="2" eb="4">
      <t>カンサン</t>
    </rPh>
    <rPh sb="4" eb="6">
      <t>ケイスウ</t>
    </rPh>
    <phoneticPr fontId="2"/>
  </si>
  <si>
    <t>単位
発熱量</t>
    <rPh sb="0" eb="2">
      <t>タンイ</t>
    </rPh>
    <rPh sb="3" eb="5">
      <t>ハツネツ</t>
    </rPh>
    <rPh sb="5" eb="6">
      <t>リョウ</t>
    </rPh>
    <phoneticPr fontId="2"/>
  </si>
  <si>
    <t>排出係数</t>
    <rPh sb="0" eb="2">
      <t>ハイシュツ</t>
    </rPh>
    <rPh sb="2" eb="4">
      <t>ケイスウ</t>
    </rPh>
    <phoneticPr fontId="2"/>
  </si>
  <si>
    <t>排出量</t>
    <rPh sb="0" eb="2">
      <t>ハイシュツ</t>
    </rPh>
    <rPh sb="2" eb="3">
      <t>リョウ</t>
    </rPh>
    <phoneticPr fontId="2"/>
  </si>
  <si>
    <t>温暖化
係数</t>
    <rPh sb="0" eb="3">
      <t>オンダンカ</t>
    </rPh>
    <rPh sb="4" eb="6">
      <t>ケイスウ</t>
    </rPh>
    <phoneticPr fontId="2"/>
  </si>
  <si>
    <t>小分類</t>
    <rPh sb="0" eb="3">
      <t>ショウブンルイ</t>
    </rPh>
    <phoneticPr fontId="2"/>
  </si>
  <si>
    <t>名称</t>
    <rPh sb="0" eb="2">
      <t>メイショウ</t>
    </rPh>
    <phoneticPr fontId="2"/>
  </si>
  <si>
    <t>燃料の使用</t>
    <rPh sb="0" eb="2">
      <t>ネンリョウ</t>
    </rPh>
    <rPh sb="3" eb="5">
      <t>シヨウ</t>
    </rPh>
    <phoneticPr fontId="2"/>
  </si>
  <si>
    <t>燃料使用量</t>
    <rPh sb="0" eb="2">
      <t>ネンリョウ</t>
    </rPh>
    <rPh sb="2" eb="5">
      <t>シヨウリョウ</t>
    </rPh>
    <phoneticPr fontId="2"/>
  </si>
  <si>
    <t>原油(コンデンセートを除く。)</t>
  </si>
  <si>
    <t/>
  </si>
  <si>
    <t>ナフサ</t>
  </si>
  <si>
    <t>灯油</t>
  </si>
  <si>
    <t>軽油</t>
  </si>
  <si>
    <t>Ａ重油</t>
  </si>
  <si>
    <t>Ｂ・Ｃ重油</t>
  </si>
  <si>
    <t>石油アスファルト</t>
  </si>
  <si>
    <t>その他可燃性天然ガス</t>
  </si>
  <si>
    <t>石炭コークス</t>
  </si>
  <si>
    <t>コールタール</t>
  </si>
  <si>
    <t>コークス炉ガス</t>
  </si>
  <si>
    <t>高炉ガス</t>
  </si>
  <si>
    <t>転炉ガス</t>
  </si>
  <si>
    <t>都市ガス(13A)</t>
  </si>
  <si>
    <t>他人から供給された熱の使用</t>
    <phoneticPr fontId="2"/>
  </si>
  <si>
    <t>熱使用量</t>
    <rPh sb="0" eb="1">
      <t>ネツ</t>
    </rPh>
    <rPh sb="1" eb="4">
      <t>シヨウリョウ</t>
    </rPh>
    <phoneticPr fontId="2"/>
  </si>
  <si>
    <t>産業用蒸気</t>
    <rPh sb="0" eb="3">
      <t>サンギョウヨウ</t>
    </rPh>
    <rPh sb="3" eb="5">
      <t>ジョウキ</t>
    </rPh>
    <phoneticPr fontId="7"/>
  </si>
  <si>
    <t>MJ</t>
  </si>
  <si>
    <t>産業用以外の蒸気</t>
    <rPh sb="0" eb="3">
      <t>サンギョウヨウ</t>
    </rPh>
    <rPh sb="3" eb="5">
      <t>イガイ</t>
    </rPh>
    <rPh sb="6" eb="8">
      <t>ジョウキ</t>
    </rPh>
    <phoneticPr fontId="7"/>
  </si>
  <si>
    <t>温水</t>
    <rPh sb="0" eb="2">
      <t>オンスイ</t>
    </rPh>
    <phoneticPr fontId="7"/>
  </si>
  <si>
    <t>冷水</t>
    <rPh sb="0" eb="2">
      <t>レイスイ</t>
    </rPh>
    <phoneticPr fontId="7"/>
  </si>
  <si>
    <t>他人から供給された電気の使用</t>
    <phoneticPr fontId="2"/>
  </si>
  <si>
    <t>kWh</t>
    <phoneticPr fontId="2"/>
  </si>
  <si>
    <t>買電</t>
    <phoneticPr fontId="2"/>
  </si>
  <si>
    <t>合計</t>
    <rPh sb="0" eb="2">
      <t>ゴウケイ</t>
    </rPh>
    <phoneticPr fontId="2"/>
  </si>
  <si>
    <t>HFCの種類に応じた係数を入力してください</t>
    <rPh sb="4" eb="6">
      <t>シュルイ</t>
    </rPh>
    <rPh sb="7" eb="8">
      <t>オウ</t>
    </rPh>
    <rPh sb="10" eb="12">
      <t>ケイスウ</t>
    </rPh>
    <rPh sb="13" eb="15">
      <t>ニュウリョク</t>
    </rPh>
    <phoneticPr fontId="2"/>
  </si>
  <si>
    <t>↓</t>
    <phoneticPr fontId="2"/>
  </si>
  <si>
    <t>活動の区分</t>
    <phoneticPr fontId="2"/>
  </si>
  <si>
    <t>クロロジフルオロメタン(HCFC-22)の製造</t>
  </si>
  <si>
    <t>HCFC-22製造量</t>
    <rPh sb="7" eb="9">
      <t>セイゾウ</t>
    </rPh>
    <rPh sb="9" eb="10">
      <t>リョウ</t>
    </rPh>
    <phoneticPr fontId="2"/>
  </si>
  <si>
    <t>HCFC-22製造により生成したHFC-23の回収・適正処理量</t>
    <rPh sb="7" eb="9">
      <t>セイゾウ</t>
    </rPh>
    <rPh sb="12" eb="14">
      <t>セイセイ</t>
    </rPh>
    <phoneticPr fontId="2"/>
  </si>
  <si>
    <t>ハイドロフルオロカーボン（HFC）の製造</t>
  </si>
  <si>
    <t>HFC製造量</t>
    <rPh sb="3" eb="5">
      <t>セイゾウ</t>
    </rPh>
    <rPh sb="5" eb="6">
      <t>リョウ</t>
    </rPh>
    <phoneticPr fontId="2"/>
  </si>
  <si>
    <t>製造時のHFC使用量</t>
    <rPh sb="0" eb="2">
      <t>セイゾウ</t>
    </rPh>
    <rPh sb="2" eb="3">
      <t>ジ</t>
    </rPh>
    <rPh sb="7" eb="10">
      <t>シヨウリョウ</t>
    </rPh>
    <phoneticPr fontId="2"/>
  </si>
  <si>
    <t>家庭用エアコンディショナー</t>
  </si>
  <si>
    <t>業務用冷凍空気調和機器（自動販売機を除く。）</t>
  </si>
  <si>
    <t>自動販売機</t>
  </si>
  <si>
    <t>台</t>
    <rPh sb="0" eb="1">
      <t>ダイ</t>
    </rPh>
    <phoneticPr fontId="2"/>
  </si>
  <si>
    <t>自動車用エアコンディショナー</t>
  </si>
  <si>
    <t>噴霧器の使用</t>
  </si>
  <si>
    <t>製品の使用に伴う排出量</t>
  </si>
  <si>
    <t>備考</t>
    <rPh sb="0" eb="2">
      <t>ビコウ</t>
    </rPh>
    <phoneticPr fontId="2"/>
  </si>
  <si>
    <t>PFC-14</t>
  </si>
  <si>
    <t>PFCの製造</t>
    <phoneticPr fontId="2"/>
  </si>
  <si>
    <t>PFC</t>
  </si>
  <si>
    <t>回収・適正処理量</t>
  </si>
  <si>
    <t>PFC-116使用量</t>
    <phoneticPr fontId="2"/>
  </si>
  <si>
    <t>PFC-116回収・適正処理量</t>
    <phoneticPr fontId="2"/>
  </si>
  <si>
    <t>PFC-116使用時に副生したPFC-14の回収・適正処理量</t>
  </si>
  <si>
    <t>PFC-218使用量</t>
    <phoneticPr fontId="2"/>
  </si>
  <si>
    <t>PFC-218回収・適正処理量</t>
    <phoneticPr fontId="2"/>
  </si>
  <si>
    <t>溶剤等の用途へのPFCの使用</t>
  </si>
  <si>
    <t>使用量－回収・適正処理量</t>
  </si>
  <si>
    <t>活動の区分</t>
    <phoneticPr fontId="2"/>
  </si>
  <si>
    <t>マグネシウム合金の鋳造</t>
    <phoneticPr fontId="2"/>
  </si>
  <si>
    <t>マグネシウム合金の鋳造によるSF6使用量</t>
    <phoneticPr fontId="2"/>
  </si>
  <si>
    <t>機器製造・使用開始時の使用量</t>
    <phoneticPr fontId="2"/>
  </si>
  <si>
    <t>機器使用開始時に封入されていた量</t>
    <phoneticPr fontId="2"/>
  </si>
  <si>
    <t>％</t>
    <phoneticPr fontId="2"/>
  </si>
  <si>
    <t>-</t>
    <phoneticPr fontId="2"/>
  </si>
  <si>
    <t>黄色セル</t>
    <rPh sb="0" eb="2">
      <t>キイロ</t>
    </rPh>
    <phoneticPr fontId="2"/>
  </si>
  <si>
    <t>に数値を入力してください。</t>
    <rPh sb="1" eb="3">
      <t>スウチ</t>
    </rPh>
    <rPh sb="4" eb="6">
      <t>ニュウリョク</t>
    </rPh>
    <phoneticPr fontId="2"/>
  </si>
  <si>
    <t>PFCの種類に応じた係数を入力してください</t>
    <rPh sb="4" eb="6">
      <t>シュルイ</t>
    </rPh>
    <rPh sb="7" eb="8">
      <t>オウ</t>
    </rPh>
    <rPh sb="10" eb="12">
      <t>ケイスウ</t>
    </rPh>
    <rPh sb="13" eb="15">
      <t>ニュウリョク</t>
    </rPh>
    <phoneticPr fontId="2"/>
  </si>
  <si>
    <t>判定結果：</t>
    <rPh sb="0" eb="2">
      <t>ハンテイ</t>
    </rPh>
    <rPh sb="2" eb="4">
      <t>ケッカ</t>
    </rPh>
    <phoneticPr fontId="2"/>
  </si>
  <si>
    <r>
      <t>六ふっ化硫黄（SF</t>
    </r>
    <r>
      <rPr>
        <vertAlign val="subscript"/>
        <sz val="9"/>
        <rFont val="ＭＳ 明朝"/>
        <family val="1"/>
        <charset val="128"/>
      </rPr>
      <t>6</t>
    </r>
    <r>
      <rPr>
        <sz val="9"/>
        <rFont val="ＭＳ 明朝"/>
        <family val="1"/>
        <charset val="128"/>
      </rPr>
      <t>）の製造量</t>
    </r>
    <phoneticPr fontId="2"/>
  </si>
  <si>
    <r>
      <t>三ふっ化窒素（NF</t>
    </r>
    <r>
      <rPr>
        <vertAlign val="subscript"/>
        <sz val="9"/>
        <rFont val="ＭＳ 明朝"/>
        <family val="1"/>
        <charset val="128"/>
      </rPr>
      <t>3</t>
    </r>
    <r>
      <rPr>
        <sz val="9"/>
        <rFont val="ＭＳ 明朝"/>
        <family val="1"/>
        <charset val="128"/>
      </rPr>
      <t>）の製造</t>
    </r>
    <phoneticPr fontId="2"/>
  </si>
  <si>
    <t>使用量×単位使用量当たりの排出量－回収・適正処理量</t>
    <phoneticPr fontId="2"/>
  </si>
  <si>
    <t>－</t>
  </si>
  <si>
    <t>半導体
（リモートプラズマ）</t>
    <rPh sb="0" eb="3">
      <t>ハンドウタイ</t>
    </rPh>
    <phoneticPr fontId="2"/>
  </si>
  <si>
    <t>半導体
（リモートプラズマ以外）</t>
    <rPh sb="0" eb="3">
      <t>ハンドウタイ</t>
    </rPh>
    <rPh sb="13" eb="15">
      <t>イガイ</t>
    </rPh>
    <phoneticPr fontId="2"/>
  </si>
  <si>
    <t>液晶デバイス
（リモートプラズマ）</t>
    <rPh sb="0" eb="2">
      <t>エキショウ</t>
    </rPh>
    <phoneticPr fontId="2"/>
  </si>
  <si>
    <t>液晶デバイス
（リモートプラズマ以外）</t>
    <rPh sb="0" eb="2">
      <t>エキショウ</t>
    </rPh>
    <rPh sb="16" eb="18">
      <t>イガイ</t>
    </rPh>
    <phoneticPr fontId="2"/>
  </si>
  <si>
    <t>使用期間の1年間に対する比率</t>
    <phoneticPr fontId="2"/>
  </si>
  <si>
    <t>使用量</t>
    <phoneticPr fontId="2"/>
  </si>
  <si>
    <t>回収・適正処理量</t>
    <phoneticPr fontId="2"/>
  </si>
  <si>
    <t>半導体素子等の加工工程でのドライエッチング等におけるNF3の使用</t>
    <phoneticPr fontId="2"/>
  </si>
  <si>
    <t>使用量</t>
    <rPh sb="0" eb="3">
      <t>シヨウリョウ</t>
    </rPh>
    <phoneticPr fontId="2"/>
  </si>
  <si>
    <t>原油換算量（kL）</t>
    <rPh sb="0" eb="2">
      <t>ゲンユ</t>
    </rPh>
    <rPh sb="2" eb="4">
      <t>カンザン</t>
    </rPh>
    <rPh sb="4" eb="5">
      <t>リョウ</t>
    </rPh>
    <phoneticPr fontId="2"/>
  </si>
  <si>
    <t>別シートで年間のエネルギー使用量（原油換算）を確認して下さい。</t>
    <rPh sb="0" eb="1">
      <t>ベツ</t>
    </rPh>
    <rPh sb="5" eb="7">
      <t>ネンカン</t>
    </rPh>
    <rPh sb="13" eb="16">
      <t>シヨウリョウ</t>
    </rPh>
    <rPh sb="17" eb="19">
      <t>ゲンユ</t>
    </rPh>
    <rPh sb="19" eb="21">
      <t>カンサン</t>
    </rPh>
    <rPh sb="23" eb="25">
      <t>カクニン</t>
    </rPh>
    <rPh sb="27" eb="28">
      <t>クダ</t>
    </rPh>
    <phoneticPr fontId="2"/>
  </si>
  <si>
    <t>また、ハイドロフルオロカーボン等の排出量を確認して下さい。</t>
    <rPh sb="15" eb="16">
      <t>トウ</t>
    </rPh>
    <rPh sb="17" eb="20">
      <t>ハイシュツリョウ</t>
    </rPh>
    <rPh sb="21" eb="23">
      <t>カクニン</t>
    </rPh>
    <rPh sb="25" eb="26">
      <t>クダ</t>
    </rPh>
    <phoneticPr fontId="2"/>
  </si>
  <si>
    <t>使用量
（Ａ）</t>
    <rPh sb="0" eb="3">
      <t>シヨウリョウ</t>
    </rPh>
    <phoneticPr fontId="2"/>
  </si>
  <si>
    <r>
      <t>排出量（t-CO</t>
    </r>
    <r>
      <rPr>
        <vertAlign val="subscript"/>
        <sz val="9"/>
        <rFont val="ＭＳ 明朝"/>
        <family val="1"/>
        <charset val="128"/>
      </rPr>
      <t>2</t>
    </r>
    <r>
      <rPr>
        <sz val="9"/>
        <rFont val="ＭＳ 明朝"/>
        <family val="1"/>
        <charset val="128"/>
      </rPr>
      <t>）</t>
    </r>
    <rPh sb="0" eb="2">
      <t>ハイシュツ</t>
    </rPh>
    <rPh sb="2" eb="3">
      <t>リョウ</t>
    </rPh>
    <phoneticPr fontId="2"/>
  </si>
  <si>
    <r>
      <t xml:space="preserve"> NF</t>
    </r>
    <r>
      <rPr>
        <vertAlign val="subscript"/>
        <sz val="12"/>
        <rFont val="ＭＳ 明朝"/>
        <family val="1"/>
        <charset val="128"/>
      </rPr>
      <t>3</t>
    </r>
    <r>
      <rPr>
        <sz val="12"/>
        <rFont val="ＭＳ 明朝"/>
        <family val="1"/>
        <charset val="128"/>
      </rPr>
      <t>の二酸化炭素換算表</t>
    </r>
    <rPh sb="5" eb="8">
      <t>ニサンカ</t>
    </rPh>
    <rPh sb="8" eb="10">
      <t>タンソ</t>
    </rPh>
    <rPh sb="10" eb="11">
      <t>カン</t>
    </rPh>
    <rPh sb="12" eb="13">
      <t>ヒョウ</t>
    </rPh>
    <phoneticPr fontId="2"/>
  </si>
  <si>
    <r>
      <t xml:space="preserve"> SF</t>
    </r>
    <r>
      <rPr>
        <vertAlign val="subscript"/>
        <sz val="12"/>
        <rFont val="ＭＳ 明朝"/>
        <family val="1"/>
        <charset val="128"/>
      </rPr>
      <t>6</t>
    </r>
    <r>
      <rPr>
        <sz val="12"/>
        <rFont val="ＭＳ 明朝"/>
        <family val="1"/>
        <charset val="128"/>
      </rPr>
      <t>の二酸化炭素換算表</t>
    </r>
    <rPh sb="5" eb="8">
      <t>ニサンカ</t>
    </rPh>
    <rPh sb="8" eb="10">
      <t>タンソ</t>
    </rPh>
    <rPh sb="10" eb="11">
      <t>カン</t>
    </rPh>
    <rPh sb="12" eb="13">
      <t>ヒョウ</t>
    </rPh>
    <phoneticPr fontId="2"/>
  </si>
  <si>
    <t xml:space="preserve"> PFCの二酸化炭素換算表</t>
    <rPh sb="5" eb="8">
      <t>ニサンカ</t>
    </rPh>
    <rPh sb="8" eb="10">
      <t>タンソ</t>
    </rPh>
    <rPh sb="10" eb="11">
      <t>カン</t>
    </rPh>
    <rPh sb="12" eb="13">
      <t>ヒョウ</t>
    </rPh>
    <phoneticPr fontId="2"/>
  </si>
  <si>
    <t xml:space="preserve"> HFCの二酸化炭素換算表</t>
    <rPh sb="5" eb="8">
      <t>ニサンカ</t>
    </rPh>
    <rPh sb="8" eb="10">
      <t>タンソ</t>
    </rPh>
    <rPh sb="10" eb="11">
      <t>カン</t>
    </rPh>
    <rPh sb="12" eb="13">
      <t>ヒョウ</t>
    </rPh>
    <phoneticPr fontId="2"/>
  </si>
  <si>
    <t>ｔ（㌧）</t>
    <phoneticPr fontId="2"/>
  </si>
  <si>
    <t>電気事業者</t>
    <phoneticPr fontId="2"/>
  </si>
  <si>
    <t>上記以外の買電</t>
    <rPh sb="0" eb="2">
      <t>ジョウキ</t>
    </rPh>
    <rPh sb="2" eb="4">
      <t>イガイ</t>
    </rPh>
    <rPh sb="5" eb="6">
      <t>カ</t>
    </rPh>
    <phoneticPr fontId="2"/>
  </si>
  <si>
    <t>2030年度目標にかかる特定物質排出抑制計画・措置結果報告対象フロー</t>
    <rPh sb="4" eb="6">
      <t>ネンド</t>
    </rPh>
    <rPh sb="6" eb="8">
      <t>モクヒョウ</t>
    </rPh>
    <rPh sb="12" eb="14">
      <t>トクテイ</t>
    </rPh>
    <rPh sb="14" eb="16">
      <t>ブッシツ</t>
    </rPh>
    <rPh sb="16" eb="18">
      <t>ハイシュツ</t>
    </rPh>
    <rPh sb="18" eb="20">
      <t>ヨクセイ</t>
    </rPh>
    <rPh sb="20" eb="22">
      <t>ケイカク</t>
    </rPh>
    <rPh sb="23" eb="25">
      <t>ソチ</t>
    </rPh>
    <rPh sb="25" eb="27">
      <t>ケッカ</t>
    </rPh>
    <rPh sb="27" eb="29">
      <t>ホウコク</t>
    </rPh>
    <rPh sb="29" eb="31">
      <t>タイショウ</t>
    </rPh>
    <phoneticPr fontId="2"/>
  </si>
  <si>
    <t xml:space="preserve"> エネルギー使用量（化石燃料、化石燃料由来の熱および電気）の原油換算表</t>
    <rPh sb="6" eb="9">
      <t>シヨウリョウ</t>
    </rPh>
    <rPh sb="10" eb="12">
      <t>カセキ</t>
    </rPh>
    <rPh sb="12" eb="14">
      <t>ネンリョウ</t>
    </rPh>
    <rPh sb="15" eb="17">
      <t>カセキ</t>
    </rPh>
    <rPh sb="17" eb="19">
      <t>ネンリョウ</t>
    </rPh>
    <rPh sb="19" eb="21">
      <t>ユライ</t>
    </rPh>
    <rPh sb="22" eb="23">
      <t>ネツ</t>
    </rPh>
    <rPh sb="26" eb="28">
      <t>デンキ</t>
    </rPh>
    <rPh sb="30" eb="32">
      <t>ゲンユ</t>
    </rPh>
    <rPh sb="32" eb="34">
      <t>カンサン</t>
    </rPh>
    <rPh sb="34" eb="35">
      <t>ヒョウ</t>
    </rPh>
    <phoneticPr fontId="2"/>
  </si>
  <si>
    <t>※　エネルギーは化石燃料および化石燃料由来の熱・電気で対象事業者を算定します。</t>
    <rPh sb="8" eb="10">
      <t>カセキ</t>
    </rPh>
    <rPh sb="10" eb="12">
      <t>ネンリョウ</t>
    </rPh>
    <rPh sb="15" eb="17">
      <t>カセキ</t>
    </rPh>
    <rPh sb="17" eb="19">
      <t>ネンリョウ</t>
    </rPh>
    <rPh sb="19" eb="21">
      <t>ユライ</t>
    </rPh>
    <rPh sb="22" eb="23">
      <t>ネツ</t>
    </rPh>
    <rPh sb="24" eb="26">
      <t>デンキ</t>
    </rPh>
    <rPh sb="27" eb="29">
      <t>タイショウ</t>
    </rPh>
    <rPh sb="29" eb="32">
      <t>ジギョウシャ</t>
    </rPh>
    <rPh sb="33" eb="35">
      <t>サンテイ</t>
    </rPh>
    <phoneticPr fontId="2"/>
  </si>
  <si>
    <t>原油のうちコンデンセート(NGL)</t>
    <rPh sb="0" eb="2">
      <t>ゲンユ</t>
    </rPh>
    <phoneticPr fontId="2"/>
  </si>
  <si>
    <t>揮発油（ガソリン）</t>
  </si>
  <si>
    <t>ジェット燃料油</t>
    <rPh sb="4" eb="7">
      <t>ネンリョウユ</t>
    </rPh>
    <phoneticPr fontId="1"/>
  </si>
  <si>
    <t>潤滑油（エンジン中で燃焼され全損するもの）</t>
    <rPh sb="0" eb="3">
      <t>ジュンカツユ</t>
    </rPh>
    <rPh sb="8" eb="9">
      <t>チュウ</t>
    </rPh>
    <rPh sb="10" eb="12">
      <t>ネンショウ</t>
    </rPh>
    <rPh sb="14" eb="15">
      <t>ゼン</t>
    </rPh>
    <rPh sb="15" eb="16">
      <t>ソン</t>
    </rPh>
    <phoneticPr fontId="1"/>
  </si>
  <si>
    <t>液化石油ガス(ＬＰＧ)</t>
  </si>
  <si>
    <t>石油系炭化水素ガス</t>
  </si>
  <si>
    <t>液化天然ガス（ＬＮＧ）</t>
  </si>
  <si>
    <t>輸入原料炭</t>
    <rPh sb="0" eb="2">
      <t>ユニュウ</t>
    </rPh>
    <phoneticPr fontId="1"/>
  </si>
  <si>
    <t>吹込用原料炭</t>
    <rPh sb="0" eb="1">
      <t>フ</t>
    </rPh>
    <rPh sb="1" eb="2">
      <t>コ</t>
    </rPh>
    <rPh sb="2" eb="3">
      <t>ヨウ</t>
    </rPh>
    <rPh sb="3" eb="5">
      <t>ゲンリョウ</t>
    </rPh>
    <rPh sb="5" eb="6">
      <t>タン</t>
    </rPh>
    <phoneticPr fontId="1"/>
  </si>
  <si>
    <t>コークス用原料炭</t>
    <rPh sb="4" eb="5">
      <t>ヨウ</t>
    </rPh>
    <rPh sb="5" eb="7">
      <t>ゲンリョウ</t>
    </rPh>
    <rPh sb="7" eb="8">
      <t>タン</t>
    </rPh>
    <phoneticPr fontId="1"/>
  </si>
  <si>
    <t>国産一般炭</t>
    <rPh sb="0" eb="2">
      <t>コクサン</t>
    </rPh>
    <rPh sb="2" eb="4">
      <t>イッパン</t>
    </rPh>
    <phoneticPr fontId="1"/>
  </si>
  <si>
    <t>輸入一般炭</t>
    <rPh sb="0" eb="2">
      <t>ユニュウ</t>
    </rPh>
    <rPh sb="2" eb="4">
      <t>イッパン</t>
    </rPh>
    <rPh sb="4" eb="5">
      <t>スミ</t>
    </rPh>
    <phoneticPr fontId="1"/>
  </si>
  <si>
    <t>輸入無煙炭</t>
    <rPh sb="0" eb="2">
      <t>ユニュウ</t>
    </rPh>
    <phoneticPr fontId="1"/>
  </si>
  <si>
    <t>発電用高炉ガス</t>
    <rPh sb="0" eb="3">
      <t>ハツデンヨウ</t>
    </rPh>
    <rPh sb="3" eb="5">
      <t>コウロ</t>
    </rPh>
    <phoneticPr fontId="1"/>
  </si>
  <si>
    <t>㍑</t>
  </si>
  <si>
    <t>kg</t>
  </si>
  <si>
    <t>m3</t>
  </si>
  <si>
    <t>マグネシウム合金の鋳造に伴うHFCの使用</t>
    <rPh sb="6" eb="8">
      <t>ゴウキン</t>
    </rPh>
    <rPh sb="9" eb="11">
      <t>チュウゾウ</t>
    </rPh>
    <rPh sb="12" eb="13">
      <t>トモナ</t>
    </rPh>
    <rPh sb="18" eb="20">
      <t>シヨウ</t>
    </rPh>
    <phoneticPr fontId="2"/>
  </si>
  <si>
    <t>半導体素子等の製造に伴うHFC、PFCの使用</t>
    <rPh sb="0" eb="3">
      <t>ハンドウタイ</t>
    </rPh>
    <rPh sb="3" eb="5">
      <t>ソシ</t>
    </rPh>
    <rPh sb="5" eb="6">
      <t>トウ</t>
    </rPh>
    <rPh sb="7" eb="9">
      <t>セイゾウ</t>
    </rPh>
    <rPh sb="10" eb="11">
      <t>トモナ</t>
    </rPh>
    <rPh sb="20" eb="22">
      <t>シヨウ</t>
    </rPh>
    <phoneticPr fontId="2"/>
  </si>
  <si>
    <t>冷凍空気調和機器の製造に伴うHFCの使用</t>
    <rPh sb="0" eb="2">
      <t>レイトウ</t>
    </rPh>
    <rPh sb="2" eb="4">
      <t>クウキ</t>
    </rPh>
    <rPh sb="4" eb="6">
      <t>チョウワ</t>
    </rPh>
    <rPh sb="6" eb="8">
      <t>キキ</t>
    </rPh>
    <rPh sb="9" eb="11">
      <t>セイゾウ</t>
    </rPh>
    <rPh sb="12" eb="13">
      <t>トモナ</t>
    </rPh>
    <rPh sb="18" eb="20">
      <t>シヨウ</t>
    </rPh>
    <phoneticPr fontId="2"/>
  </si>
  <si>
    <t>業務用冷凍空気調和機器の使用開始に伴うHFCの使用</t>
    <rPh sb="17" eb="18">
      <t>トモナ</t>
    </rPh>
    <rPh sb="23" eb="25">
      <t>シヨウ</t>
    </rPh>
    <phoneticPr fontId="2"/>
  </si>
  <si>
    <t>業務用冷凍空気調和機器の整備におけるHFCの回収及び使用</t>
    <rPh sb="26" eb="28">
      <t>シヨウ</t>
    </rPh>
    <phoneticPr fontId="2"/>
  </si>
  <si>
    <t>冷凍空気調和機器の廃棄に伴うHFCの回収</t>
    <rPh sb="0" eb="2">
      <t>レイトウ</t>
    </rPh>
    <rPh sb="2" eb="4">
      <t>クウキ</t>
    </rPh>
    <rPh sb="4" eb="6">
      <t>チョウワ</t>
    </rPh>
    <rPh sb="6" eb="8">
      <t>キキ</t>
    </rPh>
    <rPh sb="9" eb="11">
      <t>ハイキ</t>
    </rPh>
    <rPh sb="12" eb="13">
      <t>トモナ</t>
    </rPh>
    <rPh sb="18" eb="20">
      <t>カイシュウ</t>
    </rPh>
    <phoneticPr fontId="2"/>
  </si>
  <si>
    <t>プラスチック製造に伴う発泡剤としてのHFCの使用</t>
    <rPh sb="9" eb="10">
      <t>トモナ</t>
    </rPh>
    <phoneticPr fontId="2"/>
  </si>
  <si>
    <t>噴霧器の製造におけるHFCの封入</t>
    <phoneticPr fontId="2"/>
  </si>
  <si>
    <t>溶剤等としてのHFCの使用</t>
    <phoneticPr fontId="2"/>
  </si>
  <si>
    <t>半導体素子、半導体集積回路
製造に伴うHFCの使用</t>
    <rPh sb="0" eb="3">
      <t>ハンドウタイ</t>
    </rPh>
    <rPh sb="3" eb="5">
      <t>ソシ</t>
    </rPh>
    <rPh sb="6" eb="9">
      <t>ハンドウタイ</t>
    </rPh>
    <rPh sb="9" eb="11">
      <t>シュウセキ</t>
    </rPh>
    <rPh sb="11" eb="13">
      <t>カイロ</t>
    </rPh>
    <rPh sb="14" eb="16">
      <t>セイゾウ</t>
    </rPh>
    <rPh sb="17" eb="18">
      <t>トモナ</t>
    </rPh>
    <rPh sb="23" eb="25">
      <t>シヨウ</t>
    </rPh>
    <phoneticPr fontId="2"/>
  </si>
  <si>
    <t>液晶デバイス
製造に伴うHFCの使用</t>
    <rPh sb="0" eb="2">
      <t>エキショウ</t>
    </rPh>
    <phoneticPr fontId="2"/>
  </si>
  <si>
    <t>自動販売機</t>
    <rPh sb="0" eb="2">
      <t>ジドウ</t>
    </rPh>
    <rPh sb="2" eb="5">
      <t>ハンバイキ</t>
    </rPh>
    <phoneticPr fontId="2"/>
  </si>
  <si>
    <t>家庭用電気冷蔵庫、家庭用エアコンディショナー、業務用冷凍空気調和機器（自動販売機除く）、自動販売機、自動車用エアコンディショナー</t>
    <rPh sb="0" eb="3">
      <t>カテイヨウ</t>
    </rPh>
    <rPh sb="3" eb="5">
      <t>デンキ</t>
    </rPh>
    <rPh sb="5" eb="8">
      <t>レイゾウコ</t>
    </rPh>
    <rPh sb="9" eb="12">
      <t>カテイヨウ</t>
    </rPh>
    <rPh sb="23" eb="26">
      <t>ギョウムヨウ</t>
    </rPh>
    <rPh sb="26" eb="28">
      <t>レイトウ</t>
    </rPh>
    <rPh sb="28" eb="30">
      <t>クウキ</t>
    </rPh>
    <rPh sb="30" eb="32">
      <t>チョウワ</t>
    </rPh>
    <rPh sb="32" eb="34">
      <t>キキ</t>
    </rPh>
    <rPh sb="35" eb="37">
      <t>ジドウ</t>
    </rPh>
    <rPh sb="37" eb="40">
      <t>ハンバイキ</t>
    </rPh>
    <rPh sb="40" eb="41">
      <t>ノゾ</t>
    </rPh>
    <rPh sb="44" eb="46">
      <t>ジドウ</t>
    </rPh>
    <rPh sb="46" eb="49">
      <t>ハンバイキ</t>
    </rPh>
    <rPh sb="50" eb="53">
      <t>ジドウシャ</t>
    </rPh>
    <rPh sb="53" eb="54">
      <t>ヨウ</t>
    </rPh>
    <phoneticPr fontId="2"/>
  </si>
  <si>
    <t>ポリエチレンフォーム製造に伴う発泡剤</t>
    <rPh sb="10" eb="12">
      <t>セイゾウ</t>
    </rPh>
    <rPh sb="13" eb="14">
      <t>トモナ</t>
    </rPh>
    <rPh sb="15" eb="18">
      <t>ハッポウザイ</t>
    </rPh>
    <phoneticPr fontId="2"/>
  </si>
  <si>
    <t>ウレタンフォーム製造に伴う発泡剤</t>
    <rPh sb="8" eb="10">
      <t>セイゾウ</t>
    </rPh>
    <rPh sb="11" eb="12">
      <t>トモナ</t>
    </rPh>
    <rPh sb="13" eb="16">
      <t>ハッポウザイ</t>
    </rPh>
    <phoneticPr fontId="2"/>
  </si>
  <si>
    <t>HFC使用量</t>
    <rPh sb="3" eb="6">
      <t>シヨウリョウ</t>
    </rPh>
    <phoneticPr fontId="2"/>
  </si>
  <si>
    <t>機器への冷媒封入台数</t>
    <rPh sb="0" eb="2">
      <t>キキ</t>
    </rPh>
    <rPh sb="4" eb="6">
      <t>レイバイ</t>
    </rPh>
    <rPh sb="6" eb="8">
      <t>フウニュウ</t>
    </rPh>
    <rPh sb="8" eb="10">
      <t>ダイスウ</t>
    </rPh>
    <phoneticPr fontId="2"/>
  </si>
  <si>
    <t>機器使用開始時のHFCの封入</t>
    <rPh sb="12" eb="14">
      <t>フウニュウ</t>
    </rPh>
    <phoneticPr fontId="2"/>
  </si>
  <si>
    <t>整備時封入量－回収・適正処理量</t>
    <rPh sb="0" eb="2">
      <t>セイビ</t>
    </rPh>
    <rPh sb="2" eb="3">
      <t>ジ</t>
    </rPh>
    <rPh sb="3" eb="5">
      <t>フウニュウ</t>
    </rPh>
    <rPh sb="5" eb="6">
      <t>リョウ</t>
    </rPh>
    <phoneticPr fontId="2"/>
  </si>
  <si>
    <t>HFC再封入時使用量</t>
    <phoneticPr fontId="2"/>
  </si>
  <si>
    <t>再封入台数</t>
    <rPh sb="0" eb="1">
      <t>サイ</t>
    </rPh>
    <rPh sb="1" eb="3">
      <t>フウニュウ</t>
    </rPh>
    <rPh sb="3" eb="5">
      <t>ダイスウ</t>
    </rPh>
    <phoneticPr fontId="2"/>
  </si>
  <si>
    <t>廃棄時封入量－回収・適正処理量</t>
    <rPh sb="0" eb="2">
      <t>ハイキ</t>
    </rPh>
    <rPh sb="2" eb="3">
      <t>ジ</t>
    </rPh>
    <rPh sb="3" eb="5">
      <t>フウニュウ</t>
    </rPh>
    <rPh sb="5" eb="6">
      <t>リョウ</t>
    </rPh>
    <phoneticPr fontId="2"/>
  </si>
  <si>
    <t>製品製造時使用量</t>
    <rPh sb="0" eb="2">
      <t>セイヒン</t>
    </rPh>
    <rPh sb="2" eb="4">
      <t>セイゾウ</t>
    </rPh>
    <rPh sb="4" eb="5">
      <t>ジ</t>
    </rPh>
    <rPh sb="5" eb="8">
      <t>シヨウリョウ</t>
    </rPh>
    <phoneticPr fontId="2"/>
  </si>
  <si>
    <t>HFC使用量－回収・適正処理量</t>
    <rPh sb="3" eb="6">
      <t>シヨウリョウ</t>
    </rPh>
    <phoneticPr fontId="2"/>
  </si>
  <si>
    <t>ｔ</t>
  </si>
  <si>
    <t>製造量</t>
    <rPh sb="0" eb="3">
      <t>セイゾウリョウ</t>
    </rPh>
    <phoneticPr fontId="2"/>
  </si>
  <si>
    <t>半導体素子等の製造に伴う、PFC、HFC、NF3の使用</t>
    <rPh sb="0" eb="3">
      <t>ハンドウタイ</t>
    </rPh>
    <rPh sb="3" eb="5">
      <t>ソシ</t>
    </rPh>
    <rPh sb="5" eb="6">
      <t>ナド</t>
    </rPh>
    <rPh sb="7" eb="9">
      <t>セイゾウ</t>
    </rPh>
    <rPh sb="10" eb="11">
      <t>トモナ</t>
    </rPh>
    <rPh sb="25" eb="27">
      <t>シヨウ</t>
    </rPh>
    <phoneticPr fontId="2"/>
  </si>
  <si>
    <t>PFC-14（CF4）
半導体素子、半導体集積路</t>
    <rPh sb="12" eb="15">
      <t>ハンドウタイ</t>
    </rPh>
    <rPh sb="15" eb="17">
      <t>ソシ</t>
    </rPh>
    <rPh sb="18" eb="21">
      <t>ハンドウタイ</t>
    </rPh>
    <rPh sb="21" eb="23">
      <t>シュウセキ</t>
    </rPh>
    <rPh sb="23" eb="24">
      <t>ロ</t>
    </rPh>
    <phoneticPr fontId="2"/>
  </si>
  <si>
    <t>PFC-14使用量</t>
    <phoneticPr fontId="2"/>
  </si>
  <si>
    <t>PFC-14（CF4）
液晶デバイス</t>
    <rPh sb="12" eb="14">
      <t>エキショウ</t>
    </rPh>
    <phoneticPr fontId="2"/>
  </si>
  <si>
    <t>PFC-116（C2F6）
半導体素子、半導体集積路</t>
    <phoneticPr fontId="2"/>
  </si>
  <si>
    <t>PFC-116使用量
(PFC-116使用時に副生したPFC-14)</t>
    <phoneticPr fontId="2"/>
  </si>
  <si>
    <t>PFC-116（C2F6）
液晶デバイス</t>
    <rPh sb="14" eb="16">
      <t>エキショウ</t>
    </rPh>
    <phoneticPr fontId="2"/>
  </si>
  <si>
    <t>PFC-218（C3F8）</t>
    <phoneticPr fontId="2"/>
  </si>
  <si>
    <t>PFC-218使用量
(PFC-218使用時に副生したPFC-14)</t>
    <phoneticPr fontId="2"/>
  </si>
  <si>
    <t>PFC-218使用時に副生したPFC-14の回収・適正処理量</t>
    <phoneticPr fontId="2"/>
  </si>
  <si>
    <t>PFC-c318（c-C4F8）
半導体素子、半導体集積路</t>
    <phoneticPr fontId="2"/>
  </si>
  <si>
    <t>PFC-c318使用量</t>
    <phoneticPr fontId="2"/>
  </si>
  <si>
    <t>PFC-c318回収・適正処理量</t>
    <phoneticPr fontId="2"/>
  </si>
  <si>
    <t>PFC-c318使用量
(PFC-c318使用時に副生したPFC-14)</t>
    <phoneticPr fontId="2"/>
  </si>
  <si>
    <t>PFC-c318使用時に副生したPFC-14の回収・適正処理量</t>
    <phoneticPr fontId="2"/>
  </si>
  <si>
    <t>PFC-c318使用量
(PFC-c318使用時に副生したPFC-116)</t>
    <phoneticPr fontId="2"/>
  </si>
  <si>
    <t>PFC-c318使用時に副生したPFC-116の回収・適正処理量</t>
    <phoneticPr fontId="2"/>
  </si>
  <si>
    <t>PFC-c318（c-C4F8）
液晶デバイス</t>
    <rPh sb="17" eb="19">
      <t>エキショウ</t>
    </rPh>
    <phoneticPr fontId="2"/>
  </si>
  <si>
    <t>HFC-23の使用によるPFCの副生</t>
    <rPh sb="7" eb="9">
      <t>シヨウ</t>
    </rPh>
    <rPh sb="16" eb="18">
      <t>フクセイ</t>
    </rPh>
    <phoneticPr fontId="2"/>
  </si>
  <si>
    <t>HFC-23使用量
（HFC-23使用時に副生したPFC-14）</t>
    <rPh sb="17" eb="20">
      <t>シヨウジ</t>
    </rPh>
    <rPh sb="21" eb="23">
      <t>フクセイ</t>
    </rPh>
    <phoneticPr fontId="2"/>
  </si>
  <si>
    <t>HFC-23使用量
（HFC-23使用時に副生したPFC-116）</t>
    <rPh sb="17" eb="20">
      <t>シヨウジ</t>
    </rPh>
    <rPh sb="21" eb="23">
      <t>フクセイ</t>
    </rPh>
    <phoneticPr fontId="2"/>
  </si>
  <si>
    <t>NF3の使用によるPFCの副生
リモートプラズマ方式</t>
    <rPh sb="4" eb="6">
      <t>シヨウ</t>
    </rPh>
    <rPh sb="13" eb="15">
      <t>フクセイ</t>
    </rPh>
    <rPh sb="24" eb="26">
      <t>ホウシキ</t>
    </rPh>
    <phoneticPr fontId="2"/>
  </si>
  <si>
    <t>NF3使用量
（NF3使用時に副生したPFC-14）</t>
    <rPh sb="11" eb="14">
      <t>シヨウジ</t>
    </rPh>
    <rPh sb="15" eb="17">
      <t>フクセイ</t>
    </rPh>
    <phoneticPr fontId="2"/>
  </si>
  <si>
    <t>NF3の使用によるPFCの副生
リモートプラズマ方式以外</t>
    <rPh sb="4" eb="6">
      <t>シヨウ</t>
    </rPh>
    <rPh sb="13" eb="15">
      <t>フクセイ</t>
    </rPh>
    <rPh sb="24" eb="26">
      <t>ホウシキ</t>
    </rPh>
    <rPh sb="26" eb="28">
      <t>イガイ</t>
    </rPh>
    <phoneticPr fontId="2"/>
  </si>
  <si>
    <t>光電池の製造に伴うPFCの使用</t>
    <rPh sb="0" eb="1">
      <t>ヒカリ</t>
    </rPh>
    <rPh sb="1" eb="3">
      <t>デンチ</t>
    </rPh>
    <rPh sb="4" eb="6">
      <t>セイゾウ</t>
    </rPh>
    <rPh sb="7" eb="8">
      <t>トモナ</t>
    </rPh>
    <rPh sb="13" eb="15">
      <t>シヨウ</t>
    </rPh>
    <phoneticPr fontId="2"/>
  </si>
  <si>
    <t>PFC-14使用量</t>
    <rPh sb="6" eb="9">
      <t>シヨウリョウ</t>
    </rPh>
    <phoneticPr fontId="2"/>
  </si>
  <si>
    <t>鉄道事業又は軌道事業の用に供された整流器の廃棄</t>
    <rPh sb="0" eb="2">
      <t>テツドウ</t>
    </rPh>
    <rPh sb="2" eb="4">
      <t>ジギョウ</t>
    </rPh>
    <rPh sb="4" eb="5">
      <t>マタ</t>
    </rPh>
    <rPh sb="6" eb="8">
      <t>キドウ</t>
    </rPh>
    <rPh sb="8" eb="10">
      <t>ジギョウ</t>
    </rPh>
    <rPh sb="11" eb="12">
      <t>ヨウ</t>
    </rPh>
    <rPh sb="13" eb="14">
      <t>キョウ</t>
    </rPh>
    <rPh sb="17" eb="20">
      <t>セイリュウキ</t>
    </rPh>
    <rPh sb="21" eb="23">
      <t>ハイキ</t>
    </rPh>
    <phoneticPr fontId="2"/>
  </si>
  <si>
    <t>機器廃棄時に封入されていた量－回収・適正処理量</t>
    <rPh sb="0" eb="2">
      <t>キキ</t>
    </rPh>
    <rPh sb="2" eb="4">
      <t>ハイキ</t>
    </rPh>
    <rPh sb="4" eb="5">
      <t>ジ</t>
    </rPh>
    <rPh sb="6" eb="8">
      <t>フウニュウ</t>
    </rPh>
    <rPh sb="13" eb="14">
      <t>リョウ</t>
    </rPh>
    <phoneticPr fontId="2"/>
  </si>
  <si>
    <r>
      <t>六ふっ化硫黄（SF</t>
    </r>
    <r>
      <rPr>
        <vertAlign val="subscript"/>
        <sz val="10"/>
        <rFont val="ＭＳ 明朝"/>
        <family val="1"/>
        <charset val="128"/>
      </rPr>
      <t>6</t>
    </r>
    <r>
      <rPr>
        <sz val="10"/>
        <rFont val="ＭＳ 明朝"/>
        <family val="1"/>
        <charset val="128"/>
      </rPr>
      <t>）の製造</t>
    </r>
    <phoneticPr fontId="2"/>
  </si>
  <si>
    <t>半導体素子等の製造に伴うSF6の使用</t>
    <rPh sb="0" eb="3">
      <t>ハンドウタイ</t>
    </rPh>
    <rPh sb="3" eb="5">
      <t>ソシ</t>
    </rPh>
    <rPh sb="5" eb="6">
      <t>トウ</t>
    </rPh>
    <rPh sb="7" eb="9">
      <t>セイゾウ</t>
    </rPh>
    <rPh sb="10" eb="11">
      <t>トモナ</t>
    </rPh>
    <rPh sb="16" eb="18">
      <t>シヨウ</t>
    </rPh>
    <phoneticPr fontId="2"/>
  </si>
  <si>
    <t>電気機械器具の製造及び使用の開始に伴うSF6の使用</t>
    <rPh sb="0" eb="2">
      <t>デンキ</t>
    </rPh>
    <rPh sb="2" eb="4">
      <t>キカイ</t>
    </rPh>
    <rPh sb="4" eb="6">
      <t>キグ</t>
    </rPh>
    <rPh sb="7" eb="9">
      <t>セイゾウ</t>
    </rPh>
    <rPh sb="9" eb="10">
      <t>オヨ</t>
    </rPh>
    <rPh sb="11" eb="13">
      <t>シヨウ</t>
    </rPh>
    <rPh sb="14" eb="16">
      <t>カイシ</t>
    </rPh>
    <rPh sb="17" eb="18">
      <t>トモナ</t>
    </rPh>
    <rPh sb="23" eb="25">
      <t>シヨウ</t>
    </rPh>
    <phoneticPr fontId="2"/>
  </si>
  <si>
    <t>電気機械器具の使用</t>
    <rPh sb="0" eb="2">
      <t>デンキ</t>
    </rPh>
    <rPh sb="2" eb="4">
      <t>キカイ</t>
    </rPh>
    <rPh sb="4" eb="6">
      <t>キグ</t>
    </rPh>
    <rPh sb="7" eb="9">
      <t>シヨウ</t>
    </rPh>
    <phoneticPr fontId="2"/>
  </si>
  <si>
    <r>
      <t>電気機械器具の点検におけるSF</t>
    </r>
    <r>
      <rPr>
        <vertAlign val="subscript"/>
        <sz val="10"/>
        <rFont val="ＭＳ 明朝"/>
        <family val="1"/>
        <charset val="128"/>
      </rPr>
      <t>6</t>
    </r>
    <r>
      <rPr>
        <sz val="10"/>
        <rFont val="ＭＳ 明朝"/>
        <family val="1"/>
        <charset val="128"/>
      </rPr>
      <t>の回収</t>
    </r>
    <phoneticPr fontId="2"/>
  </si>
  <si>
    <r>
      <t>電気機械器具の廃棄におけるSF</t>
    </r>
    <r>
      <rPr>
        <vertAlign val="subscript"/>
        <sz val="10"/>
        <rFont val="ＭＳ 明朝"/>
        <family val="1"/>
        <charset val="128"/>
      </rPr>
      <t>6</t>
    </r>
    <r>
      <rPr>
        <sz val="10"/>
        <rFont val="ＭＳ 明朝"/>
        <family val="1"/>
        <charset val="128"/>
      </rPr>
      <t>の回収</t>
    </r>
    <rPh sb="7" eb="9">
      <t>ハイキ</t>
    </rPh>
    <phoneticPr fontId="2"/>
  </si>
  <si>
    <t>粒子加速器の使用</t>
    <rPh sb="0" eb="2">
      <t>リュウシ</t>
    </rPh>
    <rPh sb="2" eb="5">
      <t>カソクキ</t>
    </rPh>
    <rPh sb="6" eb="8">
      <t>シヨウ</t>
    </rPh>
    <phoneticPr fontId="2"/>
  </si>
  <si>
    <t>施設・製品等の種類</t>
    <rPh sb="0" eb="2">
      <t>シセツ</t>
    </rPh>
    <rPh sb="3" eb="5">
      <t>セイヒン</t>
    </rPh>
    <rPh sb="5" eb="6">
      <t>トウ</t>
    </rPh>
    <rPh sb="7" eb="9">
      <t>シュルイ</t>
    </rPh>
    <phoneticPr fontId="2"/>
  </si>
  <si>
    <t>半導体素子、半導体集積回路</t>
    <rPh sb="0" eb="3">
      <t>ハンドウタイ</t>
    </rPh>
    <rPh sb="3" eb="5">
      <t>ソシ</t>
    </rPh>
    <rPh sb="6" eb="9">
      <t>ハンドウタイ</t>
    </rPh>
    <rPh sb="9" eb="11">
      <t>シュウセキ</t>
    </rPh>
    <rPh sb="11" eb="13">
      <t>カイロ</t>
    </rPh>
    <phoneticPr fontId="2"/>
  </si>
  <si>
    <t>液晶デバイス</t>
    <rPh sb="0" eb="2">
      <t>エキショウ</t>
    </rPh>
    <phoneticPr fontId="2"/>
  </si>
  <si>
    <t>ガス絶縁変圧器・開閉器、断路器、ガス遮断機等</t>
    <rPh sb="2" eb="4">
      <t>ゼツエン</t>
    </rPh>
    <rPh sb="4" eb="7">
      <t>ヘンアツキ</t>
    </rPh>
    <rPh sb="8" eb="11">
      <t>カイヘイキ</t>
    </rPh>
    <rPh sb="12" eb="15">
      <t>ダンロキ</t>
    </rPh>
    <rPh sb="18" eb="21">
      <t>シャダンキ</t>
    </rPh>
    <rPh sb="21" eb="22">
      <t>トウ</t>
    </rPh>
    <phoneticPr fontId="2"/>
  </si>
  <si>
    <t>大学・研究施設に設置された粒子加速器</t>
    <rPh sb="0" eb="2">
      <t>ダイガク</t>
    </rPh>
    <rPh sb="3" eb="5">
      <t>ケンキュウ</t>
    </rPh>
    <rPh sb="5" eb="7">
      <t>シセツ</t>
    </rPh>
    <rPh sb="8" eb="10">
      <t>セッチ</t>
    </rPh>
    <rPh sb="13" eb="15">
      <t>リュウシ</t>
    </rPh>
    <rPh sb="15" eb="18">
      <t>カソクキ</t>
    </rPh>
    <phoneticPr fontId="2"/>
  </si>
  <si>
    <t>産業用粒子加速器</t>
    <rPh sb="0" eb="3">
      <t>サンギョウヨウ</t>
    </rPh>
    <rPh sb="3" eb="5">
      <t>リュウシ</t>
    </rPh>
    <rPh sb="5" eb="8">
      <t>カソクキ</t>
    </rPh>
    <phoneticPr fontId="2"/>
  </si>
  <si>
    <t>医療用粒子加速器</t>
    <rPh sb="0" eb="3">
      <t>イリョウヨウ</t>
    </rPh>
    <rPh sb="3" eb="5">
      <t>リュウシ</t>
    </rPh>
    <rPh sb="5" eb="8">
      <t>カソクキ</t>
    </rPh>
    <phoneticPr fontId="2"/>
  </si>
  <si>
    <t>小規模（1MeV未満の電子加速）</t>
    <rPh sb="0" eb="3">
      <t>ショウキボ</t>
    </rPh>
    <rPh sb="8" eb="10">
      <t>ミマン</t>
    </rPh>
    <rPh sb="11" eb="13">
      <t>デンシ</t>
    </rPh>
    <rPh sb="13" eb="15">
      <t>カソク</t>
    </rPh>
    <phoneticPr fontId="2"/>
  </si>
  <si>
    <t>機器点検時残存量－回収・適正処理量</t>
    <rPh sb="5" eb="7">
      <t>ザンゾン</t>
    </rPh>
    <rPh sb="16" eb="17">
      <t>リョウ</t>
    </rPh>
    <phoneticPr fontId="2"/>
  </si>
  <si>
    <t>機器廃棄時残存量－回収・適正処理量</t>
  </si>
  <si>
    <t>SF6封入量</t>
    <rPh sb="3" eb="5">
      <t>フウニュウ</t>
    </rPh>
    <rPh sb="5" eb="6">
      <t>リョウ</t>
    </rPh>
    <phoneticPr fontId="2"/>
  </si>
  <si>
    <t>製造量</t>
    <phoneticPr fontId="2"/>
  </si>
  <si>
    <t>石油コークス</t>
    <phoneticPr fontId="2"/>
  </si>
  <si>
    <t>半導体素子等の製造に伴う
PFCの使用（HFC-23の副生）</t>
    <rPh sb="0" eb="3">
      <t>ハンドウタイ</t>
    </rPh>
    <rPh sb="3" eb="5">
      <t>ソシ</t>
    </rPh>
    <rPh sb="5" eb="6">
      <t>ナド</t>
    </rPh>
    <rPh sb="7" eb="9">
      <t>セイゾウ</t>
    </rPh>
    <rPh sb="10" eb="11">
      <t>トモナ</t>
    </rPh>
    <rPh sb="17" eb="19">
      <t>シヨウ</t>
    </rPh>
    <rPh sb="27" eb="29">
      <t>フクセイ</t>
    </rPh>
    <phoneticPr fontId="2"/>
  </si>
  <si>
    <t>PFC（PFC-c318)使用量</t>
    <rPh sb="13" eb="16">
      <t>シヨウリョウ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</si>
</sst>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00_ "/>
    <numFmt numFmtId="178" formatCode="#,##0.0_ "/>
    <numFmt numFmtId="179" formatCode="#,##0_ "/>
    <numFmt numFmtId="180" formatCode="0.00000_ "/>
    <numFmt numFmtId="181" formatCode="0.0_ "/>
    <numFmt numFmtId="182" formatCode="#,##0_);[Red]\(#,##0\)"/>
    <numFmt numFmtId="183" formatCode="0.0"/>
  </numFmts>
  <fonts count="23" x14ac:knownFonts="1">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vertAlign val="subscript"/>
      <sz val="12"/>
      <name val="ＭＳ 明朝"/>
      <family val="1"/>
      <charset val="128"/>
    </font>
    <font>
      <sz val="8"/>
      <name val="ＭＳ 明朝"/>
      <family val="1"/>
      <charset val="128"/>
    </font>
    <font>
      <sz val="11"/>
      <color indexed="8"/>
      <name val="ＭＳ 明朝"/>
      <family val="1"/>
      <charset val="128"/>
    </font>
    <font>
      <sz val="11"/>
      <color indexed="8"/>
      <name val="ＭＳ Ｐゴシック"/>
      <family val="3"/>
      <charset val="128"/>
    </font>
    <font>
      <sz val="11"/>
      <name val="ＭＳ 明朝"/>
      <family val="1"/>
      <charset val="128"/>
    </font>
    <font>
      <sz val="9"/>
      <color indexed="8"/>
      <name val="ＭＳ 明朝"/>
      <family val="1"/>
      <charset val="128"/>
    </font>
    <font>
      <sz val="11"/>
      <color indexed="9"/>
      <name val="ＭＳ 明朝"/>
      <family val="1"/>
      <charset val="128"/>
    </font>
    <font>
      <vertAlign val="subscript"/>
      <sz val="9"/>
      <name val="ＭＳ 明朝"/>
      <family val="1"/>
      <charset val="128"/>
    </font>
    <font>
      <sz val="9"/>
      <color indexed="10"/>
      <name val="ＭＳ 明朝"/>
      <family val="1"/>
      <charset val="128"/>
    </font>
    <font>
      <b/>
      <sz val="11"/>
      <color indexed="10"/>
      <name val="ＭＳ 明朝"/>
      <family val="1"/>
      <charset val="128"/>
    </font>
    <font>
      <b/>
      <sz val="12"/>
      <color indexed="10"/>
      <name val="ＭＳ 明朝"/>
      <family val="1"/>
      <charset val="128"/>
    </font>
    <font>
      <b/>
      <sz val="9"/>
      <name val="ＭＳ 明朝"/>
      <family val="1"/>
      <charset val="128"/>
    </font>
    <font>
      <sz val="10"/>
      <color indexed="8"/>
      <name val="ＭＳ 明朝"/>
      <family val="1"/>
      <charset val="128"/>
    </font>
    <font>
      <sz val="11"/>
      <color indexed="10"/>
      <name val="ＭＳ 明朝"/>
      <family val="1"/>
      <charset val="128"/>
    </font>
    <font>
      <sz val="14"/>
      <name val="ＭＳ Ｐゴシック"/>
      <family val="3"/>
      <charset val="128"/>
    </font>
    <font>
      <sz val="10"/>
      <name val="ＭＳ 明朝"/>
      <family val="1"/>
      <charset val="128"/>
    </font>
    <font>
      <sz val="10"/>
      <name val="ＭＳ Ｐゴシック"/>
      <family val="3"/>
      <charset val="128"/>
    </font>
    <font>
      <vertAlign val="subscript"/>
      <sz val="10"/>
      <name val="ＭＳ 明朝"/>
      <family val="1"/>
      <charset val="128"/>
    </font>
    <font>
      <sz val="12"/>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64"/>
      </top>
      <bottom/>
      <diagonal/>
    </border>
    <border>
      <left style="medium">
        <color rgb="FFFF0000"/>
      </left>
      <right/>
      <top/>
      <bottom/>
      <diagonal/>
    </border>
    <border>
      <left/>
      <right/>
      <top style="medium">
        <color rgb="FFFF0000"/>
      </top>
      <bottom/>
      <diagonal/>
    </border>
    <border>
      <left style="medium">
        <color rgb="FFFF0000"/>
      </left>
      <right/>
      <top style="medium">
        <color rgb="FFFF0000"/>
      </top>
      <bottom style="medium">
        <color rgb="FFFF0000"/>
      </bottom>
      <diagonal/>
    </border>
    <border>
      <left style="medium">
        <color indexed="64"/>
      </left>
      <right style="medium">
        <color rgb="FFFF0000"/>
      </right>
      <top style="medium">
        <color indexed="64"/>
      </top>
      <bottom style="medium">
        <color indexed="64"/>
      </bottom>
      <diagonal/>
    </border>
    <border>
      <left/>
      <right style="medium">
        <color indexed="64"/>
      </right>
      <top style="medium">
        <color rgb="FFFF0000"/>
      </top>
      <bottom style="medium">
        <color indexed="64"/>
      </bottom>
      <diagonal/>
    </border>
  </borders>
  <cellStyleXfs count="2">
    <xf numFmtId="0" fontId="0" fillId="0" borderId="0">
      <alignment vertical="center"/>
    </xf>
    <xf numFmtId="0" fontId="7" fillId="0" borderId="0"/>
  </cellStyleXfs>
  <cellXfs count="172">
    <xf numFmtId="0" fontId="0" fillId="0" borderId="0" xfId="0">
      <alignment vertical="center"/>
    </xf>
    <xf numFmtId="49" fontId="1" fillId="0" borderId="0" xfId="0" applyNumberFormat="1" applyFont="1">
      <alignment vertical="center"/>
    </xf>
    <xf numFmtId="49" fontId="3" fillId="0" borderId="0" xfId="0" applyNumberFormat="1" applyFont="1">
      <alignment vertical="center"/>
    </xf>
    <xf numFmtId="0" fontId="3" fillId="0" borderId="0" xfId="0" applyFont="1">
      <alignment vertical="center"/>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6" fillId="0" borderId="4" xfId="1" applyNumberFormat="1" applyFont="1" applyBorder="1" applyAlignment="1">
      <alignment horizontal="left" vertical="center" shrinkToFit="1"/>
    </xf>
    <xf numFmtId="49" fontId="8" fillId="0" borderId="5" xfId="0" applyNumberFormat="1" applyFont="1" applyBorder="1" applyAlignment="1">
      <alignment vertical="center" shrinkToFit="1"/>
    </xf>
    <xf numFmtId="0" fontId="9" fillId="0" borderId="3" xfId="1" applyFont="1" applyBorder="1" applyAlignment="1">
      <alignment horizontal="left" vertical="center" wrapText="1" shrinkToFit="1"/>
    </xf>
    <xf numFmtId="0" fontId="9" fillId="0" borderId="1" xfId="1" applyFont="1" applyBorder="1" applyAlignment="1">
      <alignment horizontal="left" vertical="center" wrapText="1"/>
    </xf>
    <xf numFmtId="177" fontId="3" fillId="2" borderId="1" xfId="0" applyNumberFormat="1" applyFont="1" applyFill="1" applyBorder="1" applyAlignment="1">
      <alignment vertical="center" shrinkToFit="1"/>
    </xf>
    <xf numFmtId="0" fontId="3" fillId="2" borderId="1" xfId="0" applyFont="1" applyFill="1" applyBorder="1" applyAlignment="1">
      <alignment vertical="center" shrinkToFit="1"/>
    </xf>
    <xf numFmtId="0" fontId="3" fillId="0" borderId="0" xfId="0" applyFont="1" applyAlignment="1">
      <alignment horizontal="right" vertical="center"/>
    </xf>
    <xf numFmtId="180" fontId="3" fillId="0" borderId="0" xfId="0" applyNumberFormat="1" applyFont="1">
      <alignment vertical="center"/>
    </xf>
    <xf numFmtId="49" fontId="10" fillId="0" borderId="6" xfId="1" applyNumberFormat="1" applyFont="1" applyBorder="1" applyAlignment="1">
      <alignment horizontal="left" vertical="center" shrinkToFit="1"/>
    </xf>
    <xf numFmtId="49" fontId="10" fillId="0" borderId="5" xfId="0" applyNumberFormat="1" applyFont="1" applyBorder="1" applyAlignment="1">
      <alignment vertical="center" shrinkToFit="1"/>
    </xf>
    <xf numFmtId="0" fontId="9" fillId="0" borderId="3" xfId="1" applyFont="1" applyBorder="1" applyAlignment="1">
      <alignment horizontal="left" vertical="center" wrapText="1"/>
    </xf>
    <xf numFmtId="49" fontId="8" fillId="0" borderId="7" xfId="0" applyNumberFormat="1" applyFont="1" applyBorder="1" applyAlignment="1">
      <alignment vertical="center" shrinkToFit="1"/>
    </xf>
    <xf numFmtId="49" fontId="8" fillId="0" borderId="3" xfId="0" applyNumberFormat="1" applyFont="1" applyBorder="1" applyAlignment="1">
      <alignment vertical="center" shrinkToFit="1"/>
    </xf>
    <xf numFmtId="0" fontId="3" fillId="0" borderId="0" xfId="0" applyFont="1" applyAlignment="1">
      <alignment horizontal="right" vertical="center" shrinkToFit="1"/>
    </xf>
    <xf numFmtId="0" fontId="12" fillId="0" borderId="0" xfId="0" applyFont="1">
      <alignment vertical="center"/>
    </xf>
    <xf numFmtId="0" fontId="12" fillId="0" borderId="0" xfId="0" applyFont="1" applyAlignment="1">
      <alignment horizontal="center" vertical="center"/>
    </xf>
    <xf numFmtId="0" fontId="3" fillId="0" borderId="3" xfId="1" applyFont="1" applyBorder="1" applyAlignment="1">
      <alignment horizontal="left" vertical="center" wrapText="1"/>
    </xf>
    <xf numFmtId="49" fontId="3" fillId="0" borderId="1" xfId="0" applyNumberFormat="1" applyFont="1" applyBorder="1">
      <alignment vertical="center"/>
    </xf>
    <xf numFmtId="0" fontId="3" fillId="2" borderId="1" xfId="0" applyFont="1" applyFill="1" applyBorder="1" applyAlignment="1">
      <alignment horizontal="right" vertical="center" shrinkToFit="1"/>
    </xf>
    <xf numFmtId="0" fontId="3" fillId="0" borderId="1" xfId="1" applyFont="1" applyBorder="1" applyAlignment="1">
      <alignment horizontal="left" vertical="center" wrapText="1"/>
    </xf>
    <xf numFmtId="0" fontId="3" fillId="0" borderId="8" xfId="1" applyFont="1" applyBorder="1" applyAlignment="1">
      <alignment horizontal="left" vertical="center" wrapText="1"/>
    </xf>
    <xf numFmtId="0" fontId="1" fillId="0" borderId="0" xfId="0" applyFont="1">
      <alignment vertical="center"/>
    </xf>
    <xf numFmtId="181" fontId="3" fillId="2" borderId="1" xfId="0" applyNumberFormat="1" applyFont="1" applyFill="1" applyBorder="1" applyAlignment="1">
      <alignment horizontal="right" vertical="center"/>
    </xf>
    <xf numFmtId="49" fontId="3" fillId="0" borderId="0" xfId="0" applyNumberFormat="1" applyFont="1" applyAlignment="1">
      <alignment vertical="center" shrinkToFit="1"/>
    </xf>
    <xf numFmtId="178" fontId="3" fillId="0" borderId="9" xfId="0" applyNumberFormat="1" applyFont="1" applyBorder="1" applyAlignment="1" applyProtection="1">
      <alignment vertical="center" shrinkToFit="1"/>
      <protection hidden="1"/>
    </xf>
    <xf numFmtId="178" fontId="3" fillId="0" borderId="0" xfId="0" applyNumberFormat="1" applyFont="1" applyAlignment="1" applyProtection="1">
      <alignment vertical="center" shrinkToFit="1"/>
      <protection hidden="1"/>
    </xf>
    <xf numFmtId="49" fontId="14" fillId="0" borderId="0" xfId="0" applyNumberFormat="1" applyFont="1" applyAlignment="1">
      <alignment horizontal="right" vertical="center"/>
    </xf>
    <xf numFmtId="49" fontId="15" fillId="0" borderId="0" xfId="0" applyNumberFormat="1" applyFont="1" applyAlignment="1">
      <alignment horizontal="left" vertical="center"/>
    </xf>
    <xf numFmtId="179" fontId="3" fillId="2" borderId="1" xfId="0" applyNumberFormat="1" applyFont="1" applyFill="1" applyBorder="1" applyAlignment="1" applyProtection="1">
      <alignment vertical="center" shrinkToFit="1"/>
      <protection hidden="1"/>
    </xf>
    <xf numFmtId="0" fontId="3" fillId="0" borderId="1" xfId="0" applyFont="1" applyBorder="1" applyAlignment="1"/>
    <xf numFmtId="0" fontId="16" fillId="0" borderId="1" xfId="1" applyFont="1" applyBorder="1" applyAlignment="1">
      <alignment horizontal="left" vertical="center" wrapText="1"/>
    </xf>
    <xf numFmtId="0" fontId="16" fillId="0" borderId="1" xfId="1" applyFont="1" applyBorder="1" applyAlignment="1">
      <alignment horizontal="left" vertical="center"/>
    </xf>
    <xf numFmtId="49" fontId="22" fillId="0" borderId="0" xfId="0" applyNumberFormat="1" applyFont="1">
      <alignment vertical="center"/>
    </xf>
    <xf numFmtId="0" fontId="15" fillId="4" borderId="1" xfId="0" applyFont="1" applyFill="1" applyBorder="1" applyAlignment="1">
      <alignment horizontal="center" vertical="center"/>
    </xf>
    <xf numFmtId="182" fontId="3" fillId="4" borderId="1" xfId="0" applyNumberFormat="1" applyFont="1" applyFill="1" applyBorder="1" applyAlignment="1" applyProtection="1">
      <alignment vertical="center" shrinkToFit="1"/>
      <protection locked="0"/>
    </xf>
    <xf numFmtId="179" fontId="3" fillId="2" borderId="4" xfId="0" applyNumberFormat="1" applyFont="1" applyFill="1" applyBorder="1" applyAlignment="1" applyProtection="1">
      <alignment vertical="center" shrinkToFit="1"/>
      <protection hidden="1"/>
    </xf>
    <xf numFmtId="179" fontId="3" fillId="5" borderId="23" xfId="0" applyNumberFormat="1" applyFont="1" applyFill="1" applyBorder="1" applyAlignment="1" applyProtection="1">
      <alignment vertical="center" shrinkToFit="1"/>
      <protection hidden="1"/>
    </xf>
    <xf numFmtId="0" fontId="3" fillId="0" borderId="24" xfId="0" applyFont="1" applyBorder="1" applyAlignment="1">
      <alignment horizontal="right" vertical="center" shrinkToFit="1"/>
    </xf>
    <xf numFmtId="49" fontId="3" fillId="0" borderId="25" xfId="0" applyNumberFormat="1" applyFont="1" applyBorder="1">
      <alignment vertical="center"/>
    </xf>
    <xf numFmtId="49" fontId="3" fillId="0" borderId="26" xfId="0" applyNumberFormat="1" applyFont="1" applyBorder="1">
      <alignment vertical="center"/>
    </xf>
    <xf numFmtId="176" fontId="3" fillId="4" borderId="1" xfId="0" applyNumberFormat="1" applyFont="1" applyFill="1" applyBorder="1" applyAlignment="1" applyProtection="1">
      <alignment vertical="center" shrinkToFit="1"/>
      <protection locked="0"/>
    </xf>
    <xf numFmtId="179" fontId="3" fillId="5" borderId="27" xfId="0" applyNumberFormat="1" applyFont="1" applyFill="1" applyBorder="1" applyAlignment="1" applyProtection="1">
      <alignment vertical="center" shrinkToFit="1"/>
      <protection hidden="1"/>
    </xf>
    <xf numFmtId="0" fontId="18" fillId="0" borderId="0" xfId="0" applyFont="1">
      <alignment vertical="center"/>
    </xf>
    <xf numFmtId="0" fontId="3" fillId="0" borderId="1" xfId="0" applyFont="1" applyBorder="1">
      <alignment vertical="center"/>
    </xf>
    <xf numFmtId="49" fontId="3" fillId="2" borderId="10" xfId="0" applyNumberFormat="1" applyFont="1" applyFill="1" applyBorder="1" applyAlignment="1">
      <alignment horizontal="center" vertical="center"/>
    </xf>
    <xf numFmtId="0" fontId="3" fillId="2" borderId="8" xfId="0" applyFont="1" applyFill="1" applyBorder="1" applyAlignment="1">
      <alignment horizontal="center" vertical="center" wrapText="1"/>
    </xf>
    <xf numFmtId="0" fontId="3" fillId="0" borderId="11" xfId="0" applyFont="1" applyBorder="1">
      <alignment vertical="center"/>
    </xf>
    <xf numFmtId="49" fontId="3" fillId="0" borderId="11" xfId="0" applyNumberFormat="1" applyFont="1" applyBorder="1">
      <alignment vertical="center"/>
    </xf>
    <xf numFmtId="0" fontId="3" fillId="0" borderId="28" xfId="0" applyFont="1" applyBorder="1" applyAlignment="1">
      <alignment horizontal="right" vertical="center"/>
    </xf>
    <xf numFmtId="0" fontId="3" fillId="6" borderId="1" xfId="0" applyFont="1" applyFill="1" applyBorder="1" applyAlignment="1">
      <alignment vertical="center" shrinkToFit="1"/>
    </xf>
    <xf numFmtId="183" fontId="3" fillId="6" borderId="1" xfId="0" applyNumberFormat="1" applyFont="1" applyFill="1" applyBorder="1" applyAlignment="1">
      <alignment vertical="center" shrinkToFit="1"/>
    </xf>
    <xf numFmtId="0" fontId="9" fillId="0" borderId="4" xfId="1" applyFont="1" applyBorder="1" applyAlignment="1">
      <alignment horizontal="left" vertical="center" wrapText="1"/>
    </xf>
    <xf numFmtId="0" fontId="3" fillId="2" borderId="0" xfId="0" applyFont="1" applyFill="1" applyAlignment="1">
      <alignment vertical="center" shrinkToFit="1"/>
    </xf>
    <xf numFmtId="49" fontId="19" fillId="0" borderId="1" xfId="1" applyNumberFormat="1" applyFont="1" applyBorder="1" applyAlignment="1">
      <alignment horizontal="left" vertical="center" wrapText="1"/>
    </xf>
    <xf numFmtId="49" fontId="19" fillId="0" borderId="1" xfId="0" applyNumberFormat="1" applyFont="1" applyBorder="1">
      <alignment vertical="center"/>
    </xf>
    <xf numFmtId="49" fontId="19" fillId="0" borderId="1" xfId="0" applyNumberFormat="1" applyFont="1" applyBorder="1" applyAlignment="1">
      <alignment vertical="center" shrinkToFit="1"/>
    </xf>
    <xf numFmtId="49" fontId="19" fillId="0" borderId="1" xfId="0" applyNumberFormat="1" applyFont="1" applyBorder="1" applyAlignment="1">
      <alignment vertical="center" wrapText="1" shrinkToFit="1"/>
    </xf>
    <xf numFmtId="49" fontId="19" fillId="0" borderId="4" xfId="0" applyNumberFormat="1" applyFont="1" applyBorder="1" applyAlignment="1">
      <alignment vertical="center" shrinkToFit="1"/>
    </xf>
    <xf numFmtId="49" fontId="19" fillId="0" borderId="4" xfId="0" applyNumberFormat="1" applyFont="1" applyBorder="1" applyAlignment="1">
      <alignment horizontal="left" vertical="center" wrapText="1" shrinkToFit="1"/>
    </xf>
    <xf numFmtId="49" fontId="19" fillId="0" borderId="8" xfId="0" applyNumberFormat="1" applyFont="1" applyBorder="1" applyAlignment="1">
      <alignment vertical="center" shrinkToFit="1"/>
    </xf>
    <xf numFmtId="179" fontId="3" fillId="3" borderId="1" xfId="0" applyNumberFormat="1" applyFont="1" applyFill="1" applyBorder="1" applyAlignment="1" applyProtection="1">
      <alignment horizontal="right" vertical="center" shrinkToFit="1"/>
      <protection locked="0"/>
    </xf>
    <xf numFmtId="179" fontId="3" fillId="3" borderId="4" xfId="0" applyNumberFormat="1" applyFont="1" applyFill="1" applyBorder="1" applyAlignment="1" applyProtection="1">
      <alignment horizontal="right" vertical="center" shrinkToFit="1"/>
      <protection locked="0"/>
    </xf>
    <xf numFmtId="182" fontId="3" fillId="2" borderId="1" xfId="0" applyNumberFormat="1" applyFont="1" applyFill="1" applyBorder="1" applyAlignment="1">
      <alignment vertical="center" shrinkToFit="1"/>
    </xf>
    <xf numFmtId="182" fontId="3" fillId="2" borderId="4" xfId="0" applyNumberFormat="1" applyFont="1" applyFill="1" applyBorder="1" applyAlignment="1">
      <alignment horizontal="right" vertical="center" shrinkToFit="1"/>
    </xf>
    <xf numFmtId="49" fontId="19" fillId="0" borderId="3" xfId="0" applyNumberFormat="1" applyFont="1" applyBorder="1">
      <alignment vertical="center"/>
    </xf>
    <xf numFmtId="176" fontId="3" fillId="3" borderId="1" xfId="0" applyNumberFormat="1" applyFont="1" applyFill="1" applyBorder="1" applyAlignment="1" applyProtection="1">
      <alignment vertical="center" shrinkToFit="1"/>
      <protection locked="0"/>
    </xf>
    <xf numFmtId="182" fontId="3" fillId="2" borderId="1" xfId="0" applyNumberFormat="1" applyFont="1" applyFill="1" applyBorder="1" applyAlignment="1">
      <alignment horizontal="right" vertical="center" shrinkToFit="1"/>
    </xf>
    <xf numFmtId="0" fontId="19" fillId="0" borderId="1" xfId="0" applyFont="1" applyBorder="1">
      <alignment vertical="center"/>
    </xf>
    <xf numFmtId="179" fontId="3" fillId="6" borderId="1" xfId="0" applyNumberFormat="1" applyFont="1" applyFill="1" applyBorder="1" applyAlignment="1">
      <alignment horizontal="right" vertical="center" shrinkToFit="1"/>
    </xf>
    <xf numFmtId="49" fontId="19" fillId="0" borderId="4" xfId="1" applyNumberFormat="1" applyFont="1" applyBorder="1" applyAlignment="1">
      <alignment horizontal="left" vertical="top" wrapText="1"/>
    </xf>
    <xf numFmtId="49" fontId="19" fillId="0" borderId="8" xfId="1" applyNumberFormat="1" applyFont="1" applyBorder="1" applyAlignment="1">
      <alignment horizontal="left" vertical="top" wrapText="1"/>
    </xf>
    <xf numFmtId="49" fontId="19" fillId="0" borderId="1" xfId="1" applyNumberFormat="1" applyFont="1" applyBorder="1" applyAlignment="1">
      <alignment horizontal="left" vertical="top" wrapText="1"/>
    </xf>
    <xf numFmtId="0" fontId="19" fillId="0" borderId="4" xfId="0" applyFont="1" applyBorder="1" applyAlignment="1">
      <alignment horizontal="left" vertical="top" wrapText="1"/>
    </xf>
    <xf numFmtId="0" fontId="3" fillId="0" borderId="1" xfId="0" applyFont="1" applyBorder="1" applyAlignment="1">
      <alignment vertical="center" shrinkToFit="1"/>
    </xf>
    <xf numFmtId="182" fontId="3" fillId="2" borderId="1" xfId="0" applyNumberFormat="1" applyFont="1" applyFill="1" applyBorder="1">
      <alignment vertical="center"/>
    </xf>
    <xf numFmtId="1" fontId="3" fillId="2" borderId="1" xfId="0" applyNumberFormat="1" applyFont="1" applyFill="1" applyBorder="1" applyAlignment="1">
      <alignment horizontal="right" vertical="center" shrinkToFit="1"/>
    </xf>
    <xf numFmtId="49" fontId="8" fillId="0" borderId="4" xfId="1" applyNumberFormat="1" applyFont="1" applyBorder="1" applyAlignment="1">
      <alignment horizontal="left" vertical="center" wrapText="1"/>
    </xf>
    <xf numFmtId="49" fontId="8" fillId="0" borderId="8" xfId="1" applyNumberFormat="1" applyFont="1" applyBorder="1" applyAlignment="1">
      <alignment horizontal="left" vertical="center" wrapText="1"/>
    </xf>
    <xf numFmtId="0" fontId="17" fillId="5" borderId="12"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17" fillId="5" borderId="29"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9" fontId="8" fillId="0" borderId="6" xfId="1" applyNumberFormat="1" applyFont="1" applyBorder="1" applyAlignment="1">
      <alignment horizontal="left" vertical="center" wrapText="1"/>
    </xf>
    <xf numFmtId="182" fontId="3" fillId="2" borderId="4" xfId="0" applyNumberFormat="1" applyFont="1" applyFill="1" applyBorder="1" applyAlignment="1">
      <alignment vertical="center" shrinkToFit="1"/>
    </xf>
    <xf numFmtId="182" fontId="3" fillId="2" borderId="8" xfId="0" applyNumberFormat="1" applyFont="1" applyFill="1" applyBorder="1" applyAlignment="1">
      <alignment vertical="center" shrinkToFit="1"/>
    </xf>
    <xf numFmtId="182" fontId="3" fillId="7" borderId="4" xfId="0" applyNumberFormat="1" applyFont="1" applyFill="1" applyBorder="1" applyAlignment="1" applyProtection="1">
      <alignment vertical="center" shrinkToFit="1"/>
      <protection locked="0"/>
    </xf>
    <xf numFmtId="182" fontId="3" fillId="7" borderId="8" xfId="0" applyNumberFormat="1" applyFont="1" applyFill="1" applyBorder="1" applyAlignment="1" applyProtection="1">
      <alignment vertical="center" shrinkToFit="1"/>
      <protection locked="0"/>
    </xf>
    <xf numFmtId="179" fontId="3" fillId="6" borderId="4" xfId="0" applyNumberFormat="1" applyFont="1" applyFill="1" applyBorder="1" applyAlignment="1">
      <alignment horizontal="right" vertical="center" shrinkToFit="1"/>
    </xf>
    <xf numFmtId="179" fontId="3" fillId="6" borderId="8" xfId="0" applyNumberFormat="1" applyFont="1" applyFill="1" applyBorder="1" applyAlignment="1">
      <alignment horizontal="right" vertical="center" shrinkToFit="1"/>
    </xf>
    <xf numFmtId="179" fontId="3" fillId="3" borderId="4" xfId="0" applyNumberFormat="1" applyFont="1" applyFill="1" applyBorder="1" applyAlignment="1" applyProtection="1">
      <alignment horizontal="right" vertical="center" shrinkToFit="1"/>
      <protection locked="0"/>
    </xf>
    <xf numFmtId="179" fontId="3" fillId="3" borderId="8" xfId="0" applyNumberFormat="1" applyFont="1" applyFill="1" applyBorder="1" applyAlignment="1" applyProtection="1">
      <alignment horizontal="right" vertical="center" shrinkToFit="1"/>
      <protection locked="0"/>
    </xf>
    <xf numFmtId="49" fontId="19" fillId="0" borderId="4" xfId="1" applyNumberFormat="1" applyFont="1" applyBorder="1" applyAlignment="1">
      <alignment horizontal="left" vertical="top" wrapText="1"/>
    </xf>
    <xf numFmtId="49" fontId="19" fillId="0" borderId="6" xfId="1" applyNumberFormat="1" applyFont="1" applyBorder="1" applyAlignment="1">
      <alignment horizontal="left" vertical="top" wrapText="1"/>
    </xf>
    <xf numFmtId="0" fontId="20" fillId="0" borderId="6" xfId="0" applyFont="1" applyBorder="1" applyAlignment="1">
      <alignment horizontal="left" vertical="top" wrapText="1"/>
    </xf>
    <xf numFmtId="0" fontId="20" fillId="0" borderId="8" xfId="0" applyFont="1" applyBorder="1" applyAlignment="1">
      <alignment horizontal="left" vertical="top" wrapText="1"/>
    </xf>
    <xf numFmtId="49" fontId="19" fillId="0" borderId="4" xfId="0" applyNumberFormat="1" applyFont="1" applyBorder="1" applyAlignment="1">
      <alignment horizontal="left" vertical="center" wrapText="1"/>
    </xf>
    <xf numFmtId="49" fontId="19" fillId="0" borderId="8" xfId="0" applyNumberFormat="1" applyFont="1" applyBorder="1" applyAlignment="1">
      <alignment horizontal="left" vertical="center" wrapText="1"/>
    </xf>
    <xf numFmtId="49" fontId="19" fillId="0" borderId="4" xfId="0" applyNumberFormat="1" applyFont="1" applyBorder="1" applyAlignment="1">
      <alignment horizontal="left" vertical="center" wrapText="1" shrinkToFit="1"/>
    </xf>
    <xf numFmtId="49" fontId="19" fillId="0" borderId="8" xfId="0" applyNumberFormat="1" applyFont="1" applyBorder="1" applyAlignment="1">
      <alignment horizontal="left" vertical="center" wrapText="1" shrinkToFit="1"/>
    </xf>
    <xf numFmtId="0" fontId="13" fillId="5" borderId="15"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49" fontId="19" fillId="0" borderId="8" xfId="1" applyNumberFormat="1" applyFont="1" applyBorder="1" applyAlignment="1">
      <alignment horizontal="left" vertical="top" wrapText="1"/>
    </xf>
    <xf numFmtId="179" fontId="3" fillId="2" borderId="4" xfId="0" applyNumberFormat="1" applyFont="1" applyFill="1" applyBorder="1" applyAlignment="1" applyProtection="1">
      <alignment horizontal="right" vertical="center" shrinkToFit="1"/>
      <protection hidden="1"/>
    </xf>
    <xf numFmtId="179" fontId="3" fillId="2" borderId="8" xfId="0" applyNumberFormat="1" applyFont="1" applyFill="1" applyBorder="1" applyAlignment="1" applyProtection="1">
      <alignment horizontal="right" vertical="center" shrinkToFit="1"/>
      <protection hidden="1"/>
    </xf>
    <xf numFmtId="182" fontId="3" fillId="2" borderId="4" xfId="0" applyNumberFormat="1" applyFont="1" applyFill="1" applyBorder="1" applyAlignment="1">
      <alignment horizontal="right" vertical="center" shrinkToFit="1"/>
    </xf>
    <xf numFmtId="182" fontId="3" fillId="2" borderId="8" xfId="0" applyNumberFormat="1" applyFont="1" applyFill="1" applyBorder="1" applyAlignment="1">
      <alignment horizontal="right" vertical="center" shrinkToFit="1"/>
    </xf>
    <xf numFmtId="0" fontId="3" fillId="2" borderId="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8" xfId="0" applyBorder="1" applyAlignment="1">
      <alignment horizontal="right" vertical="center" shrinkToFit="1"/>
    </xf>
    <xf numFmtId="182" fontId="3" fillId="2" borderId="4" xfId="0" applyNumberFormat="1" applyFont="1" applyFill="1" applyBorder="1" applyAlignment="1">
      <alignment horizontal="right" vertical="center"/>
    </xf>
    <xf numFmtId="182" fontId="3" fillId="2" borderId="6" xfId="0" applyNumberFormat="1" applyFont="1" applyFill="1" applyBorder="1" applyAlignment="1">
      <alignment horizontal="right" vertical="center"/>
    </xf>
    <xf numFmtId="0" fontId="0" fillId="6" borderId="8" xfId="0" applyFill="1" applyBorder="1" applyAlignment="1">
      <alignment horizontal="right" vertical="center" shrinkToFit="1"/>
    </xf>
    <xf numFmtId="49" fontId="19" fillId="0" borderId="18" xfId="0" applyNumberFormat="1" applyFont="1" applyBorder="1">
      <alignment vertical="center"/>
    </xf>
    <xf numFmtId="0" fontId="20" fillId="0" borderId="20" xfId="0" applyFont="1" applyBorder="1">
      <alignment vertical="center"/>
    </xf>
    <xf numFmtId="49" fontId="19" fillId="0" borderId="18" xfId="0" applyNumberFormat="1" applyFont="1" applyBorder="1" applyAlignment="1">
      <alignment horizontal="left" vertical="center" wrapText="1"/>
    </xf>
    <xf numFmtId="49" fontId="19" fillId="0" borderId="19" xfId="0" applyNumberFormat="1" applyFont="1" applyBorder="1" applyAlignment="1">
      <alignment horizontal="left" vertical="center"/>
    </xf>
    <xf numFmtId="49" fontId="19" fillId="0" borderId="20" xfId="0" applyNumberFormat="1" applyFont="1" applyBorder="1" applyAlignment="1">
      <alignment horizontal="left" vertical="center"/>
    </xf>
    <xf numFmtId="49" fontId="19" fillId="0" borderId="4" xfId="1" applyNumberFormat="1" applyFont="1" applyBorder="1" applyAlignment="1">
      <alignment vertical="center"/>
    </xf>
    <xf numFmtId="0" fontId="20" fillId="0" borderId="8" xfId="0" applyFont="1" applyBorder="1">
      <alignment vertical="center"/>
    </xf>
    <xf numFmtId="49" fontId="3" fillId="2" borderId="4"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19" fillId="0" borderId="4" xfId="0" applyFont="1" applyBorder="1" applyAlignment="1">
      <alignment horizontal="left" vertical="center"/>
    </xf>
    <xf numFmtId="0" fontId="19" fillId="0" borderId="6" xfId="0" applyFont="1" applyBorder="1" applyAlignment="1">
      <alignment horizontal="left" vertical="center"/>
    </xf>
    <xf numFmtId="0" fontId="20" fillId="0" borderId="6" xfId="0" applyFont="1" applyBorder="1" applyAlignment="1">
      <alignment horizontal="left" vertical="center"/>
    </xf>
    <xf numFmtId="0" fontId="20" fillId="0" borderId="8" xfId="0" applyFont="1" applyBorder="1" applyAlignment="1">
      <alignment horizontal="left" vertical="center"/>
    </xf>
    <xf numFmtId="0" fontId="19" fillId="0" borderId="1" xfId="0" applyFont="1" applyBorder="1">
      <alignment vertical="center"/>
    </xf>
    <xf numFmtId="0" fontId="20" fillId="0" borderId="1" xfId="0" applyFont="1" applyBorder="1">
      <alignment vertical="center"/>
    </xf>
    <xf numFmtId="0" fontId="16" fillId="0" borderId="4" xfId="1" applyFont="1" applyBorder="1" applyAlignment="1">
      <alignment horizontal="left" vertical="center" wrapText="1"/>
    </xf>
    <xf numFmtId="0" fontId="20" fillId="0" borderId="8" xfId="0" applyFont="1" applyBorder="1" applyAlignment="1">
      <alignment horizontal="left" vertical="center" wrapText="1"/>
    </xf>
    <xf numFmtId="0" fontId="16" fillId="0" borderId="1" xfId="1" applyFont="1" applyBorder="1" applyAlignment="1">
      <alignment vertical="center" wrapText="1"/>
    </xf>
    <xf numFmtId="0" fontId="20" fillId="0" borderId="1" xfId="0" applyFont="1" applyBorder="1" applyAlignment="1">
      <alignment vertical="center" wrapText="1"/>
    </xf>
    <xf numFmtId="182" fontId="3" fillId="2" borderId="6" xfId="0" applyNumberFormat="1" applyFont="1" applyFill="1" applyBorder="1" applyAlignment="1">
      <alignment horizontal="right" vertical="center" shrinkToFit="1"/>
    </xf>
    <xf numFmtId="0" fontId="13" fillId="5" borderId="15" xfId="0" applyFont="1" applyFill="1" applyBorder="1" applyAlignment="1">
      <alignment horizontal="left" vertical="center" wrapText="1"/>
    </xf>
    <xf numFmtId="0" fontId="13" fillId="5" borderId="16" xfId="0" applyFont="1" applyFill="1" applyBorder="1" applyAlignment="1">
      <alignment horizontal="left" vertical="center" wrapText="1"/>
    </xf>
    <xf numFmtId="0" fontId="13" fillId="5" borderId="17"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Border="1" applyAlignment="1">
      <alignment horizontal="center" shrinkToFit="1"/>
    </xf>
    <xf numFmtId="0" fontId="3" fillId="0" borderId="3" xfId="0" applyFont="1" applyBorder="1" applyAlignment="1">
      <alignment horizontal="center" shrinkToFit="1"/>
    </xf>
    <xf numFmtId="49" fontId="3" fillId="2" borderId="10"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13" xfId="0" applyNumberFormat="1" applyFont="1" applyFill="1" applyBorder="1" applyAlignment="1">
      <alignment horizontal="center" vertical="center"/>
    </xf>
  </cellXfs>
  <cellStyles count="2">
    <cellStyle name="標準" xfId="0" builtinId="0"/>
    <cellStyle name="標準_CO2" xfId="1" xr:uid="{20B457C1-0B9D-4305-B0B3-3D6BDD4BB7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1</xdr:row>
      <xdr:rowOff>120650</xdr:rowOff>
    </xdr:from>
    <xdr:to>
      <xdr:col>10</xdr:col>
      <xdr:colOff>349250</xdr:colOff>
      <xdr:row>47</xdr:row>
      <xdr:rowOff>50800</xdr:rowOff>
    </xdr:to>
    <xdr:pic>
      <xdr:nvPicPr>
        <xdr:cNvPr id="7244" name="図 2">
          <a:extLst>
            <a:ext uri="{FF2B5EF4-FFF2-40B4-BE49-F238E27FC236}">
              <a16:creationId xmlns:a16="http://schemas.microsoft.com/office/drawing/2014/main" id="{6E5A4474-6187-E6C7-32F6-885679C1BD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330200"/>
          <a:ext cx="6356350" cy="756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57150</xdr:colOff>
      <xdr:row>10</xdr:row>
      <xdr:rowOff>114300</xdr:rowOff>
    </xdr:from>
    <xdr:to>
      <xdr:col>15</xdr:col>
      <xdr:colOff>285752</xdr:colOff>
      <xdr:row>13</xdr:row>
      <xdr:rowOff>107950</xdr:rowOff>
    </xdr:to>
    <xdr:sp macro="" textlink="">
      <xdr:nvSpPr>
        <xdr:cNvPr id="5" name="角丸四角形 4">
          <a:extLst>
            <a:ext uri="{FF2B5EF4-FFF2-40B4-BE49-F238E27FC236}">
              <a16:creationId xmlns:a16="http://schemas.microsoft.com/office/drawing/2014/main" id="{BF1F5C17-6D9B-427F-94F0-194F8879F23E}"/>
            </a:ext>
          </a:extLst>
        </xdr:cNvPr>
        <xdr:cNvSpPr/>
      </xdr:nvSpPr>
      <xdr:spPr>
        <a:xfrm>
          <a:off x="7143750" y="2381250"/>
          <a:ext cx="5172077" cy="5619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産業用蒸気とは、製造業に属する事業の用に供する工場等であって、専ら事務所その他これに類する用途以外の工場等から供給された蒸気をいう。</a:t>
          </a:r>
        </a:p>
      </xdr:txBody>
    </xdr:sp>
    <xdr:clientData/>
  </xdr:twoCellAnchor>
  <xdr:twoCellAnchor>
    <xdr:from>
      <xdr:col>8</xdr:col>
      <xdr:colOff>57150</xdr:colOff>
      <xdr:row>14</xdr:row>
      <xdr:rowOff>31751</xdr:rowOff>
    </xdr:from>
    <xdr:to>
      <xdr:col>15</xdr:col>
      <xdr:colOff>285752</xdr:colOff>
      <xdr:row>16</xdr:row>
      <xdr:rowOff>120457</xdr:rowOff>
    </xdr:to>
    <xdr:sp macro="" textlink="">
      <xdr:nvSpPr>
        <xdr:cNvPr id="6" name="角丸四角形 5">
          <a:extLst>
            <a:ext uri="{FF2B5EF4-FFF2-40B4-BE49-F238E27FC236}">
              <a16:creationId xmlns:a16="http://schemas.microsoft.com/office/drawing/2014/main" id="{C9288DF5-D6D1-4719-A619-1A590A161FEB}"/>
            </a:ext>
          </a:extLst>
        </xdr:cNvPr>
        <xdr:cNvSpPr/>
      </xdr:nvSpPr>
      <xdr:spPr>
        <a:xfrm>
          <a:off x="7127875" y="3016251"/>
          <a:ext cx="5149852" cy="73024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産業用以外の蒸気、温水・冷水とは、産業用蒸気以外の熱で、熱供給事業者（加熱され、若しくは冷却された水又は蒸気を導管により供給する事業を行う者）等から受け入れられた熱をいう。</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660400</xdr:colOff>
      <xdr:row>32</xdr:row>
      <xdr:rowOff>120650</xdr:rowOff>
    </xdr:from>
    <xdr:to>
      <xdr:col>9</xdr:col>
      <xdr:colOff>355600</xdr:colOff>
      <xdr:row>51</xdr:row>
      <xdr:rowOff>6350</xdr:rowOff>
    </xdr:to>
    <xdr:pic>
      <xdr:nvPicPr>
        <xdr:cNvPr id="3178" name="図 2">
          <a:extLst>
            <a:ext uri="{FF2B5EF4-FFF2-40B4-BE49-F238E27FC236}">
              <a16:creationId xmlns:a16="http://schemas.microsoft.com/office/drawing/2014/main" id="{5B43AE86-37C2-AABB-F514-0C8CB00CB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1250" y="8724900"/>
          <a:ext cx="486410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44450</xdr:colOff>
      <xdr:row>49</xdr:row>
      <xdr:rowOff>0</xdr:rowOff>
    </xdr:from>
    <xdr:to>
      <xdr:col>9</xdr:col>
      <xdr:colOff>165100</xdr:colOff>
      <xdr:row>59</xdr:row>
      <xdr:rowOff>6350</xdr:rowOff>
    </xdr:to>
    <xdr:pic>
      <xdr:nvPicPr>
        <xdr:cNvPr id="4202" name="図 2">
          <a:extLst>
            <a:ext uri="{FF2B5EF4-FFF2-40B4-BE49-F238E27FC236}">
              <a16:creationId xmlns:a16="http://schemas.microsoft.com/office/drawing/2014/main" id="{7A710DF5-C79A-727B-5163-12252F860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000" y="14738350"/>
          <a:ext cx="2997200" cy="191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588F0-C7E2-4154-A150-53C670DAA944}">
  <dimension ref="A1:B52"/>
  <sheetViews>
    <sheetView tabSelected="1" view="pageBreakPreview" zoomScale="70" zoomScaleNormal="85" zoomScaleSheetLayoutView="70" workbookViewId="0"/>
  </sheetViews>
  <sheetFormatPr defaultRowHeight="13" x14ac:dyDescent="0.2"/>
  <sheetData>
    <row r="1" spans="1:1" ht="16.5" x14ac:dyDescent="0.2">
      <c r="A1" s="49" t="s">
        <v>101</v>
      </c>
    </row>
    <row r="2" spans="1:1" ht="16.5" x14ac:dyDescent="0.2">
      <c r="A2" s="49"/>
    </row>
    <row r="50" spans="2:2" ht="16.5" x14ac:dyDescent="0.2">
      <c r="B50" s="49" t="s">
        <v>90</v>
      </c>
    </row>
    <row r="51" spans="2:2" ht="16.5" x14ac:dyDescent="0.2">
      <c r="B51" s="49" t="s">
        <v>91</v>
      </c>
    </row>
    <row r="52" spans="2:2" ht="16.5" customHeight="1" x14ac:dyDescent="0.2">
      <c r="B52" t="s">
        <v>103</v>
      </c>
    </row>
  </sheetData>
  <phoneticPr fontId="2"/>
  <printOptions horizontalCentered="1"/>
  <pageMargins left="0.78740157480314965" right="0.78740157480314965" top="0.98425196850393704" bottom="0.98425196850393704" header="0.51181102362204722" footer="0.5118110236220472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F2B72-281F-437A-88AB-CED2EB005430}">
  <sheetPr>
    <pageSetUpPr fitToPage="1"/>
  </sheetPr>
  <dimension ref="A1:K42"/>
  <sheetViews>
    <sheetView view="pageBreakPreview" zoomScaleNormal="100" zoomScaleSheetLayoutView="100" workbookViewId="0">
      <selection activeCell="B42" sqref="B42"/>
    </sheetView>
  </sheetViews>
  <sheetFormatPr defaultColWidth="9" defaultRowHeight="15" customHeight="1" x14ac:dyDescent="0.2"/>
  <cols>
    <col min="1" max="1" width="12.26953125" style="2" customWidth="1"/>
    <col min="2" max="2" width="14.90625" style="2" customWidth="1"/>
    <col min="3" max="3" width="21.6328125" style="2" customWidth="1"/>
    <col min="4" max="4" width="11.453125" style="3" customWidth="1"/>
    <col min="5" max="5" width="8.90625" style="2" customWidth="1"/>
    <col min="6" max="7" width="6.08984375" style="3" customWidth="1"/>
    <col min="8" max="8" width="11.08984375" style="3" customWidth="1"/>
    <col min="9" max="16384" width="9" style="2"/>
  </cols>
  <sheetData>
    <row r="1" spans="1:11" ht="15" customHeight="1" x14ac:dyDescent="0.2">
      <c r="A1" s="39" t="s">
        <v>102</v>
      </c>
    </row>
    <row r="2" spans="1:11" ht="20.25" customHeight="1" x14ac:dyDescent="0.2">
      <c r="D2" s="40" t="s">
        <v>72</v>
      </c>
      <c r="E2" s="34" t="s">
        <v>73</v>
      </c>
    </row>
    <row r="4" spans="1:11" ht="15" customHeight="1" x14ac:dyDescent="0.2">
      <c r="A4" s="4" t="s">
        <v>0</v>
      </c>
      <c r="B4" s="5"/>
      <c r="C4" s="4"/>
      <c r="D4" s="88" t="s">
        <v>88</v>
      </c>
      <c r="E4" s="90" t="s">
        <v>1</v>
      </c>
      <c r="F4" s="91" t="s">
        <v>2</v>
      </c>
      <c r="G4" s="93" t="s">
        <v>3</v>
      </c>
      <c r="H4" s="95" t="s">
        <v>89</v>
      </c>
    </row>
    <row r="5" spans="1:11" ht="15" customHeight="1" x14ac:dyDescent="0.2">
      <c r="A5" s="4" t="s">
        <v>7</v>
      </c>
      <c r="B5" s="5" t="s">
        <v>8</v>
      </c>
      <c r="C5" s="6" t="s">
        <v>8</v>
      </c>
      <c r="D5" s="89"/>
      <c r="E5" s="90"/>
      <c r="F5" s="92"/>
      <c r="G5" s="94"/>
      <c r="H5" s="96"/>
    </row>
    <row r="6" spans="1:11" ht="22.5" customHeight="1" x14ac:dyDescent="0.2">
      <c r="A6" s="7" t="s">
        <v>9</v>
      </c>
      <c r="B6" s="8" t="s">
        <v>10</v>
      </c>
      <c r="C6" s="9" t="s">
        <v>11</v>
      </c>
      <c r="D6" s="41"/>
      <c r="E6" s="38" t="s">
        <v>118</v>
      </c>
      <c r="F6" s="11">
        <f>ROUND(G6*0.0258,5)</f>
        <v>0.98814000000000002</v>
      </c>
      <c r="G6" s="56">
        <v>38.299999999999997</v>
      </c>
      <c r="H6" s="35">
        <f>IF(ISERROR(D6*F6),"",ROUND(D6*F6,1))/1000</f>
        <v>0</v>
      </c>
      <c r="K6" s="14"/>
    </row>
    <row r="7" spans="1:11" ht="26.25" customHeight="1" x14ac:dyDescent="0.2">
      <c r="A7" s="15"/>
      <c r="B7" s="16"/>
      <c r="C7" s="17" t="s">
        <v>104</v>
      </c>
      <c r="D7" s="41"/>
      <c r="E7" s="38" t="s">
        <v>118</v>
      </c>
      <c r="F7" s="11">
        <f t="shared" ref="F7:F38" si="0">ROUND(G7*0.0258,5)</f>
        <v>0.89783999999999997</v>
      </c>
      <c r="G7" s="56">
        <v>34.799999999999997</v>
      </c>
      <c r="H7" s="35">
        <f>IF(ISERROR(D7*F7),"",ROUND(D7*F7,1))/1000</f>
        <v>0</v>
      </c>
      <c r="K7" s="14"/>
    </row>
    <row r="8" spans="1:11" ht="15" customHeight="1" x14ac:dyDescent="0.2">
      <c r="A8" s="15" t="s">
        <v>12</v>
      </c>
      <c r="B8" s="16" t="s">
        <v>12</v>
      </c>
      <c r="C8" s="17" t="s">
        <v>105</v>
      </c>
      <c r="D8" s="41"/>
      <c r="E8" s="38" t="s">
        <v>118</v>
      </c>
      <c r="F8" s="11">
        <f t="shared" si="0"/>
        <v>0.86172000000000004</v>
      </c>
      <c r="G8" s="56">
        <v>33.4</v>
      </c>
      <c r="H8" s="35">
        <f>IF(ISERROR(D8*F8),"",ROUND(D8*F8,1))/1000</f>
        <v>0</v>
      </c>
      <c r="K8" s="14"/>
    </row>
    <row r="9" spans="1:11" ht="15" customHeight="1" x14ac:dyDescent="0.2">
      <c r="A9" s="15" t="s">
        <v>12</v>
      </c>
      <c r="B9" s="16" t="s">
        <v>12</v>
      </c>
      <c r="C9" s="17" t="s">
        <v>13</v>
      </c>
      <c r="D9" s="41"/>
      <c r="E9" s="38" t="s">
        <v>118</v>
      </c>
      <c r="F9" s="11">
        <f t="shared" si="0"/>
        <v>0.85914000000000001</v>
      </c>
      <c r="G9" s="56">
        <v>33.299999999999997</v>
      </c>
      <c r="H9" s="35">
        <f t="shared" ref="H9:H30" si="1">IF(ISERROR(D9*F9),"",ROUND(D9*F9,1))/1000</f>
        <v>0</v>
      </c>
      <c r="K9" s="14"/>
    </row>
    <row r="10" spans="1:11" ht="15" customHeight="1" x14ac:dyDescent="0.2">
      <c r="A10" s="15" t="s">
        <v>12</v>
      </c>
      <c r="B10" s="16" t="s">
        <v>12</v>
      </c>
      <c r="C10" s="17" t="s">
        <v>106</v>
      </c>
      <c r="D10" s="41"/>
      <c r="E10" s="38" t="s">
        <v>118</v>
      </c>
      <c r="F10" s="11">
        <f t="shared" si="0"/>
        <v>0.93654000000000004</v>
      </c>
      <c r="G10" s="56">
        <v>36.299999999999997</v>
      </c>
      <c r="H10" s="35">
        <f t="shared" si="1"/>
        <v>0</v>
      </c>
      <c r="K10" s="14"/>
    </row>
    <row r="11" spans="1:11" ht="15" customHeight="1" x14ac:dyDescent="0.2">
      <c r="A11" s="15" t="s">
        <v>12</v>
      </c>
      <c r="B11" s="16" t="s">
        <v>12</v>
      </c>
      <c r="C11" s="17" t="s">
        <v>14</v>
      </c>
      <c r="D11" s="41"/>
      <c r="E11" s="38" t="s">
        <v>118</v>
      </c>
      <c r="F11" s="11">
        <f t="shared" si="0"/>
        <v>0.94169999999999998</v>
      </c>
      <c r="G11" s="56">
        <v>36.5</v>
      </c>
      <c r="H11" s="35">
        <f t="shared" si="1"/>
        <v>0</v>
      </c>
      <c r="K11" s="14"/>
    </row>
    <row r="12" spans="1:11" ht="15" customHeight="1" x14ac:dyDescent="0.2">
      <c r="A12" s="15" t="s">
        <v>12</v>
      </c>
      <c r="B12" s="16" t="s">
        <v>12</v>
      </c>
      <c r="C12" s="17" t="s">
        <v>15</v>
      </c>
      <c r="D12" s="41"/>
      <c r="E12" s="38" t="s">
        <v>118</v>
      </c>
      <c r="F12" s="11">
        <f t="shared" si="0"/>
        <v>0.98040000000000005</v>
      </c>
      <c r="G12" s="57">
        <v>38</v>
      </c>
      <c r="H12" s="35">
        <f t="shared" si="1"/>
        <v>0</v>
      </c>
      <c r="K12" s="14"/>
    </row>
    <row r="13" spans="1:11" ht="15" customHeight="1" x14ac:dyDescent="0.2">
      <c r="A13" s="15" t="s">
        <v>12</v>
      </c>
      <c r="B13" s="16" t="s">
        <v>12</v>
      </c>
      <c r="C13" s="17" t="s">
        <v>16</v>
      </c>
      <c r="D13" s="41"/>
      <c r="E13" s="38" t="s">
        <v>118</v>
      </c>
      <c r="F13" s="11">
        <f t="shared" si="0"/>
        <v>1.00362</v>
      </c>
      <c r="G13" s="56">
        <v>38.9</v>
      </c>
      <c r="H13" s="35">
        <f t="shared" si="1"/>
        <v>0</v>
      </c>
      <c r="K13" s="14"/>
    </row>
    <row r="14" spans="1:11" ht="15" customHeight="1" x14ac:dyDescent="0.2">
      <c r="A14" s="15"/>
      <c r="B14" s="16"/>
      <c r="C14" s="17" t="s">
        <v>17</v>
      </c>
      <c r="D14" s="41"/>
      <c r="E14" s="37" t="s">
        <v>118</v>
      </c>
      <c r="F14" s="11">
        <f t="shared" si="0"/>
        <v>1.0784400000000001</v>
      </c>
      <c r="G14" s="56">
        <v>41.8</v>
      </c>
      <c r="H14" s="35">
        <f t="shared" si="1"/>
        <v>0</v>
      </c>
      <c r="K14" s="14"/>
    </row>
    <row r="15" spans="1:11" ht="32.25" customHeight="1" x14ac:dyDescent="0.2">
      <c r="A15" s="15" t="s">
        <v>12</v>
      </c>
      <c r="B15" s="16" t="s">
        <v>12</v>
      </c>
      <c r="C15" s="17" t="s">
        <v>107</v>
      </c>
      <c r="D15" s="41"/>
      <c r="E15" s="37" t="s">
        <v>118</v>
      </c>
      <c r="F15" s="11">
        <f t="shared" si="0"/>
        <v>1.0371600000000001</v>
      </c>
      <c r="G15" s="56">
        <v>40.200000000000003</v>
      </c>
      <c r="H15" s="35">
        <f t="shared" si="1"/>
        <v>0</v>
      </c>
      <c r="K15" s="14"/>
    </row>
    <row r="16" spans="1:11" ht="15" customHeight="1" x14ac:dyDescent="0.2">
      <c r="A16" s="15" t="s">
        <v>12</v>
      </c>
      <c r="B16" s="16" t="s">
        <v>12</v>
      </c>
      <c r="C16" s="17" t="s">
        <v>18</v>
      </c>
      <c r="D16" s="41"/>
      <c r="E16" s="37" t="s">
        <v>119</v>
      </c>
      <c r="F16" s="11">
        <f t="shared" si="0"/>
        <v>1.032</v>
      </c>
      <c r="G16" s="57">
        <v>40</v>
      </c>
      <c r="H16" s="35">
        <f t="shared" si="1"/>
        <v>0</v>
      </c>
      <c r="K16" s="14"/>
    </row>
    <row r="17" spans="1:11" ht="15" customHeight="1" x14ac:dyDescent="0.2">
      <c r="A17" s="15" t="s">
        <v>12</v>
      </c>
      <c r="B17" s="16" t="s">
        <v>12</v>
      </c>
      <c r="C17" s="17" t="s">
        <v>194</v>
      </c>
      <c r="D17" s="41"/>
      <c r="E17" s="37" t="s">
        <v>119</v>
      </c>
      <c r="F17" s="11">
        <f t="shared" si="0"/>
        <v>0.87978000000000001</v>
      </c>
      <c r="G17" s="56">
        <v>34.1</v>
      </c>
      <c r="H17" s="35">
        <f t="shared" si="1"/>
        <v>0</v>
      </c>
      <c r="K17" s="14"/>
    </row>
    <row r="18" spans="1:11" ht="15" customHeight="1" x14ac:dyDescent="0.2">
      <c r="A18" s="15" t="s">
        <v>12</v>
      </c>
      <c r="B18" s="16" t="s">
        <v>12</v>
      </c>
      <c r="C18" s="17" t="s">
        <v>108</v>
      </c>
      <c r="D18" s="41"/>
      <c r="E18" s="37" t="s">
        <v>119</v>
      </c>
      <c r="F18" s="11">
        <f t="shared" si="0"/>
        <v>1.2925800000000001</v>
      </c>
      <c r="G18" s="56">
        <v>50.1</v>
      </c>
      <c r="H18" s="35">
        <f t="shared" si="1"/>
        <v>0</v>
      </c>
      <c r="K18" s="14"/>
    </row>
    <row r="19" spans="1:11" ht="15" customHeight="1" x14ac:dyDescent="0.2">
      <c r="A19" s="15"/>
      <c r="B19" s="16"/>
      <c r="C19" s="17" t="s">
        <v>109</v>
      </c>
      <c r="D19" s="41"/>
      <c r="E19" s="37" t="s">
        <v>120</v>
      </c>
      <c r="F19" s="11">
        <f t="shared" si="0"/>
        <v>1.1893800000000001</v>
      </c>
      <c r="G19" s="56">
        <v>46.1</v>
      </c>
      <c r="H19" s="35">
        <f t="shared" si="1"/>
        <v>0</v>
      </c>
      <c r="K19" s="14"/>
    </row>
    <row r="20" spans="1:11" ht="15" customHeight="1" x14ac:dyDescent="0.2">
      <c r="A20" s="15"/>
      <c r="B20" s="16"/>
      <c r="C20" s="17" t="s">
        <v>110</v>
      </c>
      <c r="D20" s="41"/>
      <c r="E20" s="37" t="s">
        <v>119</v>
      </c>
      <c r="F20" s="11">
        <f t="shared" si="0"/>
        <v>1.41126</v>
      </c>
      <c r="G20" s="56">
        <v>54.7</v>
      </c>
      <c r="H20" s="35">
        <f t="shared" si="1"/>
        <v>0</v>
      </c>
      <c r="K20" s="14"/>
    </row>
    <row r="21" spans="1:11" ht="15" customHeight="1" x14ac:dyDescent="0.2">
      <c r="A21" s="15"/>
      <c r="B21" s="16"/>
      <c r="C21" s="17" t="s">
        <v>19</v>
      </c>
      <c r="D21" s="41"/>
      <c r="E21" s="37" t="s">
        <v>120</v>
      </c>
      <c r="F21" s="11">
        <f t="shared" si="0"/>
        <v>0.99072000000000005</v>
      </c>
      <c r="G21" s="56">
        <v>38.4</v>
      </c>
      <c r="H21" s="35">
        <f t="shared" si="1"/>
        <v>0</v>
      </c>
      <c r="K21" s="14"/>
    </row>
    <row r="22" spans="1:11" ht="15" customHeight="1" x14ac:dyDescent="0.2">
      <c r="A22" s="15"/>
      <c r="B22" s="16"/>
      <c r="C22" s="17" t="s">
        <v>111</v>
      </c>
      <c r="D22" s="41"/>
      <c r="E22" s="37" t="s">
        <v>119</v>
      </c>
      <c r="F22" s="11">
        <f t="shared" si="0"/>
        <v>0.74046000000000001</v>
      </c>
      <c r="G22" s="56">
        <v>28.7</v>
      </c>
      <c r="H22" s="35">
        <f t="shared" si="1"/>
        <v>0</v>
      </c>
      <c r="K22" s="14"/>
    </row>
    <row r="23" spans="1:11" ht="15" customHeight="1" x14ac:dyDescent="0.2">
      <c r="A23" s="15"/>
      <c r="B23" s="16"/>
      <c r="C23" s="17" t="s">
        <v>113</v>
      </c>
      <c r="D23" s="41"/>
      <c r="E23" s="37" t="s">
        <v>119</v>
      </c>
      <c r="F23" s="11">
        <f>ROUND(G23*0.0258,5)</f>
        <v>0.74561999999999995</v>
      </c>
      <c r="G23" s="56">
        <v>28.9</v>
      </c>
      <c r="H23" s="35">
        <f t="shared" si="1"/>
        <v>0</v>
      </c>
      <c r="K23" s="14"/>
    </row>
    <row r="24" spans="1:11" ht="15" customHeight="1" x14ac:dyDescent="0.2">
      <c r="A24" s="15"/>
      <c r="B24" s="16"/>
      <c r="C24" s="17" t="s">
        <v>112</v>
      </c>
      <c r="D24" s="41"/>
      <c r="E24" s="37" t="s">
        <v>119</v>
      </c>
      <c r="F24" s="11">
        <f t="shared" si="0"/>
        <v>0.73014000000000001</v>
      </c>
      <c r="G24" s="56">
        <v>28.3</v>
      </c>
      <c r="H24" s="35">
        <f t="shared" si="1"/>
        <v>0</v>
      </c>
      <c r="K24" s="14"/>
    </row>
    <row r="25" spans="1:11" ht="15" customHeight="1" x14ac:dyDescent="0.2">
      <c r="A25" s="15"/>
      <c r="B25" s="16"/>
      <c r="C25" s="17" t="s">
        <v>115</v>
      </c>
      <c r="D25" s="41"/>
      <c r="E25" s="37" t="s">
        <v>119</v>
      </c>
      <c r="F25" s="11">
        <f>ROUND(G25*0.0258,5)</f>
        <v>0.67337999999999998</v>
      </c>
      <c r="G25" s="56">
        <v>26.1</v>
      </c>
      <c r="H25" s="35">
        <f t="shared" si="1"/>
        <v>0</v>
      </c>
      <c r="K25" s="14"/>
    </row>
    <row r="26" spans="1:11" ht="15" customHeight="1" x14ac:dyDescent="0.2">
      <c r="A26" s="15"/>
      <c r="B26" s="16"/>
      <c r="C26" s="17" t="s">
        <v>114</v>
      </c>
      <c r="D26" s="41"/>
      <c r="E26" s="37" t="s">
        <v>119</v>
      </c>
      <c r="F26" s="11">
        <f t="shared" si="0"/>
        <v>0.62436000000000003</v>
      </c>
      <c r="G26" s="56">
        <v>24.2</v>
      </c>
      <c r="H26" s="35">
        <f t="shared" si="1"/>
        <v>0</v>
      </c>
      <c r="K26" s="14"/>
    </row>
    <row r="27" spans="1:11" ht="15" customHeight="1" x14ac:dyDescent="0.2">
      <c r="A27" s="15"/>
      <c r="B27" s="16"/>
      <c r="C27" s="17" t="s">
        <v>116</v>
      </c>
      <c r="D27" s="41"/>
      <c r="E27" s="37" t="s">
        <v>119</v>
      </c>
      <c r="F27" s="11">
        <f t="shared" si="0"/>
        <v>0.71723999999999999</v>
      </c>
      <c r="G27" s="56">
        <v>27.8</v>
      </c>
      <c r="H27" s="35">
        <f t="shared" si="1"/>
        <v>0</v>
      </c>
      <c r="K27" s="14"/>
    </row>
    <row r="28" spans="1:11" ht="15" customHeight="1" x14ac:dyDescent="0.2">
      <c r="A28" s="15"/>
      <c r="B28" s="16"/>
      <c r="C28" s="17" t="s">
        <v>20</v>
      </c>
      <c r="D28" s="41"/>
      <c r="E28" s="37" t="s">
        <v>119</v>
      </c>
      <c r="F28" s="11">
        <f t="shared" si="0"/>
        <v>0.74819999999999998</v>
      </c>
      <c r="G28" s="57">
        <v>29</v>
      </c>
      <c r="H28" s="35">
        <f t="shared" si="1"/>
        <v>0</v>
      </c>
      <c r="K28" s="14"/>
    </row>
    <row r="29" spans="1:11" ht="15" customHeight="1" x14ac:dyDescent="0.2">
      <c r="A29" s="15"/>
      <c r="B29" s="16"/>
      <c r="C29" s="17" t="s">
        <v>21</v>
      </c>
      <c r="D29" s="41"/>
      <c r="E29" s="37" t="s">
        <v>119</v>
      </c>
      <c r="F29" s="11">
        <f t="shared" si="0"/>
        <v>0.96233999999999997</v>
      </c>
      <c r="G29" s="56">
        <v>37.299999999999997</v>
      </c>
      <c r="H29" s="35">
        <f t="shared" si="1"/>
        <v>0</v>
      </c>
      <c r="K29" s="14"/>
    </row>
    <row r="30" spans="1:11" ht="15" customHeight="1" x14ac:dyDescent="0.2">
      <c r="A30" s="15"/>
      <c r="B30" s="16"/>
      <c r="C30" s="17" t="s">
        <v>22</v>
      </c>
      <c r="D30" s="41"/>
      <c r="E30" s="37" t="s">
        <v>120</v>
      </c>
      <c r="F30" s="11">
        <f t="shared" si="0"/>
        <v>0.47471999999999998</v>
      </c>
      <c r="G30" s="56">
        <v>18.399999999999999</v>
      </c>
      <c r="H30" s="35">
        <f t="shared" si="1"/>
        <v>0</v>
      </c>
      <c r="K30" s="14"/>
    </row>
    <row r="31" spans="1:11" ht="15" customHeight="1" x14ac:dyDescent="0.2">
      <c r="A31" s="15"/>
      <c r="B31" s="16"/>
      <c r="C31" s="17" t="s">
        <v>23</v>
      </c>
      <c r="D31" s="41"/>
      <c r="E31" s="37" t="s">
        <v>120</v>
      </c>
      <c r="F31" s="11">
        <f t="shared" si="0"/>
        <v>8.3330000000000001E-2</v>
      </c>
      <c r="G31" s="56">
        <v>3.23</v>
      </c>
      <c r="H31" s="35">
        <f t="shared" ref="H31:H40" si="2">IF(ISERROR(D31*F31),"",ROUND(D31*F31,1))/1000</f>
        <v>0</v>
      </c>
      <c r="K31" s="14"/>
    </row>
    <row r="32" spans="1:11" ht="15" customHeight="1" x14ac:dyDescent="0.2">
      <c r="A32" s="15"/>
      <c r="B32" s="16"/>
      <c r="C32" s="17" t="s">
        <v>117</v>
      </c>
      <c r="D32" s="41"/>
      <c r="E32" s="37" t="s">
        <v>120</v>
      </c>
      <c r="F32" s="11">
        <f t="shared" si="0"/>
        <v>8.9010000000000006E-2</v>
      </c>
      <c r="G32" s="56">
        <v>3.45</v>
      </c>
      <c r="H32" s="35">
        <f t="shared" si="2"/>
        <v>0</v>
      </c>
      <c r="K32" s="14"/>
    </row>
    <row r="33" spans="1:11" ht="15" customHeight="1" x14ac:dyDescent="0.2">
      <c r="A33" s="15"/>
      <c r="B33" s="16"/>
      <c r="C33" s="17" t="s">
        <v>24</v>
      </c>
      <c r="D33" s="41"/>
      <c r="E33" s="37" t="s">
        <v>120</v>
      </c>
      <c r="F33" s="11">
        <f t="shared" si="0"/>
        <v>0.19427</v>
      </c>
      <c r="G33" s="56">
        <v>7.53</v>
      </c>
      <c r="H33" s="35">
        <f t="shared" si="2"/>
        <v>0</v>
      </c>
      <c r="K33" s="14"/>
    </row>
    <row r="34" spans="1:11" ht="15" customHeight="1" x14ac:dyDescent="0.2">
      <c r="A34" s="15"/>
      <c r="B34" s="16"/>
      <c r="C34" s="17" t="s">
        <v>25</v>
      </c>
      <c r="D34" s="41"/>
      <c r="E34" s="37" t="s">
        <v>120</v>
      </c>
      <c r="F34" s="11">
        <f t="shared" si="0"/>
        <v>1.032</v>
      </c>
      <c r="G34" s="56">
        <v>40</v>
      </c>
      <c r="H34" s="35">
        <f t="shared" si="2"/>
        <v>0</v>
      </c>
      <c r="K34" s="14"/>
    </row>
    <row r="35" spans="1:11" ht="15" customHeight="1" x14ac:dyDescent="0.2">
      <c r="A35" s="83" t="s">
        <v>26</v>
      </c>
      <c r="B35" s="18" t="s">
        <v>27</v>
      </c>
      <c r="C35" s="17" t="s">
        <v>28</v>
      </c>
      <c r="D35" s="41"/>
      <c r="E35" s="37" t="s">
        <v>29</v>
      </c>
      <c r="F35" s="11">
        <f t="shared" si="0"/>
        <v>3.0190000000000002E-2</v>
      </c>
      <c r="G35" s="56">
        <v>1.17</v>
      </c>
      <c r="H35" s="35">
        <f t="shared" si="2"/>
        <v>0</v>
      </c>
    </row>
    <row r="36" spans="1:11" ht="15" customHeight="1" x14ac:dyDescent="0.2">
      <c r="A36" s="97"/>
      <c r="B36" s="8"/>
      <c r="C36" s="17" t="s">
        <v>30</v>
      </c>
      <c r="D36" s="41"/>
      <c r="E36" s="37" t="s">
        <v>29</v>
      </c>
      <c r="F36" s="11">
        <f t="shared" si="0"/>
        <v>3.0700000000000002E-2</v>
      </c>
      <c r="G36" s="56">
        <v>1.19</v>
      </c>
      <c r="H36" s="35">
        <f t="shared" si="2"/>
        <v>0</v>
      </c>
    </row>
    <row r="37" spans="1:11" ht="15" customHeight="1" x14ac:dyDescent="0.2">
      <c r="A37" s="97"/>
      <c r="B37" s="8"/>
      <c r="C37" s="17" t="s">
        <v>31</v>
      </c>
      <c r="D37" s="41"/>
      <c r="E37" s="37" t="s">
        <v>29</v>
      </c>
      <c r="F37" s="11">
        <f t="shared" si="0"/>
        <v>3.0700000000000002E-2</v>
      </c>
      <c r="G37" s="56">
        <v>1.19</v>
      </c>
      <c r="H37" s="35">
        <f t="shared" si="2"/>
        <v>0</v>
      </c>
    </row>
    <row r="38" spans="1:11" ht="15" customHeight="1" x14ac:dyDescent="0.2">
      <c r="A38" s="84"/>
      <c r="B38" s="8"/>
      <c r="C38" s="17" t="s">
        <v>32</v>
      </c>
      <c r="D38" s="41"/>
      <c r="E38" s="37" t="s">
        <v>29</v>
      </c>
      <c r="F38" s="11">
        <f t="shared" si="0"/>
        <v>3.0700000000000002E-2</v>
      </c>
      <c r="G38" s="56">
        <v>1.19</v>
      </c>
      <c r="H38" s="35">
        <f t="shared" si="2"/>
        <v>0</v>
      </c>
    </row>
    <row r="39" spans="1:11" ht="23.25" customHeight="1" x14ac:dyDescent="0.2">
      <c r="A39" s="83" t="s">
        <v>33</v>
      </c>
      <c r="B39" s="18" t="s">
        <v>99</v>
      </c>
      <c r="C39" s="58" t="s">
        <v>35</v>
      </c>
      <c r="D39" s="41"/>
      <c r="E39" s="37" t="s">
        <v>34</v>
      </c>
      <c r="F39" s="11">
        <f>ROUND(G39*0.0258,5)</f>
        <v>0.22291</v>
      </c>
      <c r="G39" s="12">
        <v>8.64</v>
      </c>
      <c r="H39" s="35">
        <f t="shared" si="2"/>
        <v>0</v>
      </c>
    </row>
    <row r="40" spans="1:11" ht="23.25" customHeight="1" thickBot="1" x14ac:dyDescent="0.25">
      <c r="A40" s="84"/>
      <c r="B40" s="19" t="s">
        <v>100</v>
      </c>
      <c r="C40" s="17" t="s">
        <v>35</v>
      </c>
      <c r="D40" s="41"/>
      <c r="E40" s="37" t="s">
        <v>34</v>
      </c>
      <c r="F40" s="11">
        <f>ROUND(G40*0.0258,5)</f>
        <v>0.22291</v>
      </c>
      <c r="G40" s="12">
        <v>8.64</v>
      </c>
      <c r="H40" s="35">
        <f t="shared" si="2"/>
        <v>0</v>
      </c>
    </row>
    <row r="41" spans="1:11" ht="21" customHeight="1" thickBot="1" x14ac:dyDescent="0.25">
      <c r="D41" s="53"/>
      <c r="E41" s="54"/>
      <c r="F41" s="53"/>
      <c r="G41" s="55" t="s">
        <v>36</v>
      </c>
      <c r="H41" s="43">
        <f>SUM(H6:H40)</f>
        <v>0</v>
      </c>
    </row>
    <row r="42" spans="1:11" ht="63" customHeight="1" thickBot="1" x14ac:dyDescent="0.25">
      <c r="C42" s="33" t="s">
        <v>75</v>
      </c>
      <c r="D42" s="85" t="str">
        <f>IF(H41=0,"数値を入力してください",IF(H41&gt;=1500,"1500kL以上です。１号計画書【様式第1,4号】、１号報告書【様式第5,8号】を提出して下さい。",IF(H41&lt;500,"1,500kL未満です。大気汚染防止法のばい煙発生施設の届出がある場合には２号計画書【様式第2号】、２号報告書【様式第6号】を提出して下さい。",IF(H41&lt;1,500,"1,500kL未満です。大気汚染防止法のばい煙発生施設の届出がある場合には２号計画書【様式第2,4号】、２号報告書【様式第6,8号】を提出して下さい。"))))</f>
        <v>数値を入力してください</v>
      </c>
      <c r="E42" s="86"/>
      <c r="F42" s="86"/>
      <c r="G42" s="86"/>
      <c r="H42" s="87"/>
    </row>
  </sheetData>
  <sheetProtection password="E4BE" sheet="1"/>
  <mergeCells count="8">
    <mergeCell ref="A39:A40"/>
    <mergeCell ref="D42:H42"/>
    <mergeCell ref="D4:D5"/>
    <mergeCell ref="E4:E5"/>
    <mergeCell ref="F4:F5"/>
    <mergeCell ref="G4:G5"/>
    <mergeCell ref="H4:H5"/>
    <mergeCell ref="A35:A38"/>
  </mergeCells>
  <phoneticPr fontId="2"/>
  <printOptions horizontalCentered="1"/>
  <pageMargins left="0.59055118110236227" right="0.59055118110236227" top="0.98425196850393704" bottom="0.98425196850393704"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63C28-6757-4A9A-9F62-B5FD5E0C5EBE}">
  <sheetPr>
    <pageSetUpPr fitToPage="1"/>
  </sheetPr>
  <dimension ref="A1:J56"/>
  <sheetViews>
    <sheetView view="pageBreakPreview" topLeftCell="C1" zoomScaleNormal="85" zoomScaleSheetLayoutView="100" workbookViewId="0">
      <selection activeCell="H10" sqref="H10:H11"/>
    </sheetView>
  </sheetViews>
  <sheetFormatPr defaultColWidth="9" defaultRowHeight="15" customHeight="1" x14ac:dyDescent="0.2"/>
  <cols>
    <col min="1" max="1" width="34.7265625" style="2" customWidth="1"/>
    <col min="2" max="2" width="26.26953125" style="2" customWidth="1"/>
    <col min="3" max="3" width="28.36328125" style="2" customWidth="1"/>
    <col min="4" max="4" width="11.453125" style="3" customWidth="1"/>
    <col min="5" max="5" width="8.7265625" style="2" customWidth="1"/>
    <col min="6" max="6" width="4.90625" style="3" hidden="1" customWidth="1"/>
    <col min="7" max="7" width="9" style="3"/>
    <col min="8" max="8" width="9.7265625" style="3" customWidth="1"/>
    <col min="9" max="9" width="6.7265625" style="3" customWidth="1"/>
    <col min="10" max="10" width="12.36328125" style="3" customWidth="1"/>
    <col min="11" max="16384" width="9" style="2"/>
  </cols>
  <sheetData>
    <row r="1" spans="1:10" ht="14" x14ac:dyDescent="0.2">
      <c r="A1" s="1" t="s">
        <v>97</v>
      </c>
    </row>
    <row r="2" spans="1:10" ht="20.25" customHeight="1" x14ac:dyDescent="0.2">
      <c r="A2" s="1"/>
      <c r="D2" s="40" t="s">
        <v>72</v>
      </c>
      <c r="E2" s="34" t="s">
        <v>73</v>
      </c>
      <c r="I2" s="21" t="s">
        <v>37</v>
      </c>
    </row>
    <row r="3" spans="1:10" ht="15" customHeight="1" x14ac:dyDescent="0.2">
      <c r="I3" s="22" t="s">
        <v>38</v>
      </c>
    </row>
    <row r="4" spans="1:10" ht="15" customHeight="1" x14ac:dyDescent="0.2">
      <c r="A4" s="4" t="s">
        <v>39</v>
      </c>
      <c r="B4" s="5"/>
      <c r="C4" s="4"/>
      <c r="D4" s="88" t="s">
        <v>92</v>
      </c>
      <c r="E4" s="90" t="s">
        <v>1</v>
      </c>
      <c r="F4" s="122" t="s">
        <v>3</v>
      </c>
      <c r="G4" s="124" t="s">
        <v>4</v>
      </c>
      <c r="H4" s="95" t="s">
        <v>5</v>
      </c>
      <c r="I4" s="95" t="s">
        <v>6</v>
      </c>
      <c r="J4" s="95" t="s">
        <v>93</v>
      </c>
    </row>
    <row r="5" spans="1:10" ht="15" customHeight="1" x14ac:dyDescent="0.2">
      <c r="A5" s="4" t="s">
        <v>7</v>
      </c>
      <c r="B5" s="5" t="s">
        <v>8</v>
      </c>
      <c r="C5" s="6" t="s">
        <v>8</v>
      </c>
      <c r="D5" s="89"/>
      <c r="E5" s="90"/>
      <c r="F5" s="123"/>
      <c r="G5" s="125"/>
      <c r="H5" s="96"/>
      <c r="I5" s="96"/>
      <c r="J5" s="96"/>
    </row>
    <row r="6" spans="1:10" ht="15" customHeight="1" x14ac:dyDescent="0.2">
      <c r="A6" s="106" t="s">
        <v>40</v>
      </c>
      <c r="B6" s="110"/>
      <c r="C6" s="23" t="s">
        <v>41</v>
      </c>
      <c r="D6" s="47"/>
      <c r="E6" s="10" t="s">
        <v>145</v>
      </c>
      <c r="F6" s="12"/>
      <c r="G6" s="12">
        <v>17</v>
      </c>
      <c r="H6" s="98">
        <f>(D6*G6-D7*G7)/1000</f>
        <v>0</v>
      </c>
      <c r="I6" s="102">
        <v>12400</v>
      </c>
      <c r="J6" s="118">
        <f>IF(ISERROR(H6*I6),"",ROUND(H6*I6,1))/1000</f>
        <v>0</v>
      </c>
    </row>
    <row r="7" spans="1:10" ht="30" customHeight="1" x14ac:dyDescent="0.2">
      <c r="A7" s="117"/>
      <c r="B7" s="111"/>
      <c r="C7" s="23" t="s">
        <v>42</v>
      </c>
      <c r="D7" s="47"/>
      <c r="E7" s="10" t="s">
        <v>145</v>
      </c>
      <c r="F7" s="12"/>
      <c r="G7" s="12">
        <v>1000</v>
      </c>
      <c r="H7" s="99"/>
      <c r="I7" s="103"/>
      <c r="J7" s="119"/>
    </row>
    <row r="8" spans="1:10" ht="21.75" customHeight="1" x14ac:dyDescent="0.2">
      <c r="A8" s="78" t="s">
        <v>43</v>
      </c>
      <c r="B8" s="61"/>
      <c r="C8" s="23" t="s">
        <v>44</v>
      </c>
      <c r="D8" s="47"/>
      <c r="E8" s="10" t="s">
        <v>145</v>
      </c>
      <c r="F8" s="12"/>
      <c r="G8" s="25">
        <v>3.5</v>
      </c>
      <c r="H8" s="69">
        <f>IF(ISERROR(D8*G8),"",ROUND(D8*G8,1))/1000</f>
        <v>0</v>
      </c>
      <c r="I8" s="67"/>
      <c r="J8" s="69">
        <f>IF(ISERROR(H8*I8),"",ROUND(H8*I8,1))</f>
        <v>0</v>
      </c>
    </row>
    <row r="9" spans="1:10" ht="15.75" customHeight="1" x14ac:dyDescent="0.2">
      <c r="A9" s="78" t="s">
        <v>121</v>
      </c>
      <c r="B9" s="61"/>
      <c r="C9" s="23" t="s">
        <v>136</v>
      </c>
      <c r="D9" s="47"/>
      <c r="E9" s="10" t="s">
        <v>145</v>
      </c>
      <c r="F9" s="12"/>
      <c r="G9" s="25">
        <v>1000</v>
      </c>
      <c r="H9" s="69">
        <f>IF(ISERROR(D9*G9),"",ROUND(D9*G9,1))/1000</f>
        <v>0</v>
      </c>
      <c r="I9" s="67"/>
      <c r="J9" s="69">
        <f>IF(ISERROR(H9*I9),"",ROUND(H9*I9,1))</f>
        <v>0</v>
      </c>
    </row>
    <row r="10" spans="1:10" ht="15" customHeight="1" x14ac:dyDescent="0.2">
      <c r="A10" s="106" t="s">
        <v>122</v>
      </c>
      <c r="B10" s="110" t="s">
        <v>130</v>
      </c>
      <c r="C10" s="23" t="s">
        <v>136</v>
      </c>
      <c r="D10" s="47"/>
      <c r="E10" s="10" t="s">
        <v>145</v>
      </c>
      <c r="F10" s="12"/>
      <c r="G10" s="12">
        <v>400</v>
      </c>
      <c r="H10" s="98">
        <f>(D10*G10-D11*G11)/1000</f>
        <v>0</v>
      </c>
      <c r="I10" s="100"/>
      <c r="J10" s="120">
        <f>IF(ISERROR(H10*I10),"",ROUND(H10*I10,1))</f>
        <v>0</v>
      </c>
    </row>
    <row r="11" spans="1:10" ht="15.75" customHeight="1" x14ac:dyDescent="0.2">
      <c r="A11" s="107"/>
      <c r="B11" s="111"/>
      <c r="C11" s="23" t="s">
        <v>86</v>
      </c>
      <c r="D11" s="47"/>
      <c r="E11" s="10" t="s">
        <v>145</v>
      </c>
      <c r="F11" s="12"/>
      <c r="G11" s="12">
        <v>1000</v>
      </c>
      <c r="H11" s="99"/>
      <c r="I11" s="101"/>
      <c r="J11" s="121"/>
    </row>
    <row r="12" spans="1:10" ht="15" customHeight="1" x14ac:dyDescent="0.2">
      <c r="A12" s="107"/>
      <c r="B12" s="110" t="s">
        <v>131</v>
      </c>
      <c r="C12" s="23" t="s">
        <v>136</v>
      </c>
      <c r="D12" s="47"/>
      <c r="E12" s="10" t="s">
        <v>145</v>
      </c>
      <c r="F12" s="12"/>
      <c r="G12" s="12">
        <v>200</v>
      </c>
      <c r="H12" s="98">
        <f>(D12*G12-D13*G13)/1000</f>
        <v>0</v>
      </c>
      <c r="I12" s="100"/>
      <c r="J12" s="120">
        <f>IF(ISERROR(H12*I12),"",ROUND(H12*I12,1))</f>
        <v>0</v>
      </c>
    </row>
    <row r="13" spans="1:10" ht="15" customHeight="1" x14ac:dyDescent="0.2">
      <c r="A13" s="107"/>
      <c r="B13" s="111"/>
      <c r="C13" s="23" t="s">
        <v>86</v>
      </c>
      <c r="D13" s="47"/>
      <c r="E13" s="10" t="s">
        <v>145</v>
      </c>
      <c r="F13" s="12"/>
      <c r="G13" s="12">
        <v>1000</v>
      </c>
      <c r="H13" s="99"/>
      <c r="I13" s="101"/>
      <c r="J13" s="121"/>
    </row>
    <row r="14" spans="1:10" ht="15" customHeight="1" x14ac:dyDescent="0.2">
      <c r="A14" s="108"/>
      <c r="B14" s="110" t="s">
        <v>195</v>
      </c>
      <c r="C14" s="23" t="s">
        <v>196</v>
      </c>
      <c r="D14" s="47"/>
      <c r="E14" s="10" t="s">
        <v>145</v>
      </c>
      <c r="F14" s="12"/>
      <c r="G14" s="12">
        <v>200</v>
      </c>
      <c r="H14" s="98">
        <f>(D14*G14-D15*G15)/1000</f>
        <v>0</v>
      </c>
      <c r="I14" s="102">
        <v>12400</v>
      </c>
      <c r="J14" s="120">
        <f>IF(ISERROR(H14*I14),"",ROUND(H14*I14,1))</f>
        <v>0</v>
      </c>
    </row>
    <row r="15" spans="1:10" ht="15" customHeight="1" x14ac:dyDescent="0.2">
      <c r="A15" s="109"/>
      <c r="B15" s="111"/>
      <c r="C15" s="23" t="s">
        <v>57</v>
      </c>
      <c r="D15" s="47"/>
      <c r="E15" s="10" t="s">
        <v>145</v>
      </c>
      <c r="F15" s="12"/>
      <c r="G15" s="12">
        <v>1000</v>
      </c>
      <c r="H15" s="99"/>
      <c r="I15" s="103"/>
      <c r="J15" s="121"/>
    </row>
    <row r="16" spans="1:10" ht="15" customHeight="1" x14ac:dyDescent="0.2">
      <c r="A16" s="106" t="s">
        <v>123</v>
      </c>
      <c r="B16" s="62" t="s">
        <v>46</v>
      </c>
      <c r="C16" s="23" t="s">
        <v>45</v>
      </c>
      <c r="D16" s="47"/>
      <c r="E16" s="10" t="s">
        <v>145</v>
      </c>
      <c r="F16" s="12"/>
      <c r="G16" s="82">
        <v>1</v>
      </c>
      <c r="H16" s="69">
        <f>IF(ISERROR(D16*G16),"",ROUND(D16*G16,1))/1000</f>
        <v>0</v>
      </c>
      <c r="I16" s="67"/>
      <c r="J16" s="69">
        <f t="shared" ref="J16:J21" si="0">IF(ISERROR(H16*I16),"",ROUND(H16*I16,1))</f>
        <v>0</v>
      </c>
    </row>
    <row r="17" spans="1:10" ht="33" customHeight="1" x14ac:dyDescent="0.2">
      <c r="A17" s="108"/>
      <c r="B17" s="63" t="s">
        <v>47</v>
      </c>
      <c r="C17" s="23" t="s">
        <v>45</v>
      </c>
      <c r="D17" s="47"/>
      <c r="E17" s="10" t="s">
        <v>145</v>
      </c>
      <c r="F17" s="12"/>
      <c r="G17" s="25">
        <v>2</v>
      </c>
      <c r="H17" s="69">
        <f>IF(ISERROR(D17*G17),"",ROUND(D17*G17,1))/1000</f>
        <v>0</v>
      </c>
      <c r="I17" s="67"/>
      <c r="J17" s="69">
        <f t="shared" si="0"/>
        <v>0</v>
      </c>
    </row>
    <row r="18" spans="1:10" ht="15" customHeight="1" x14ac:dyDescent="0.2">
      <c r="A18" s="108"/>
      <c r="B18" s="62" t="s">
        <v>48</v>
      </c>
      <c r="C18" s="36" t="s">
        <v>137</v>
      </c>
      <c r="D18" s="47"/>
      <c r="E18" s="26" t="s">
        <v>49</v>
      </c>
      <c r="F18" s="12"/>
      <c r="G18" s="25">
        <v>6.2E-4</v>
      </c>
      <c r="H18" s="69">
        <f>IF(ISERROR(D18*G18),"",ROUND(D18*G18,1))/1000</f>
        <v>0</v>
      </c>
      <c r="I18" s="67"/>
      <c r="J18" s="69">
        <f t="shared" si="0"/>
        <v>0</v>
      </c>
    </row>
    <row r="19" spans="1:10" ht="15" customHeight="1" x14ac:dyDescent="0.2">
      <c r="A19" s="109"/>
      <c r="B19" s="64" t="s">
        <v>50</v>
      </c>
      <c r="C19" s="36" t="s">
        <v>137</v>
      </c>
      <c r="D19" s="47"/>
      <c r="E19" s="26" t="s">
        <v>49</v>
      </c>
      <c r="F19" s="12"/>
      <c r="G19" s="25">
        <v>1E-3</v>
      </c>
      <c r="H19" s="69">
        <f>IF(ISERROR(D19*G19),"",ROUND(D19*G19,1))/1000</f>
        <v>0</v>
      </c>
      <c r="I19" s="67"/>
      <c r="J19" s="69">
        <f t="shared" si="0"/>
        <v>0</v>
      </c>
    </row>
    <row r="20" spans="1:10" ht="33" customHeight="1" x14ac:dyDescent="0.2">
      <c r="A20" s="78" t="s">
        <v>124</v>
      </c>
      <c r="B20" s="63" t="s">
        <v>47</v>
      </c>
      <c r="C20" s="23" t="s">
        <v>138</v>
      </c>
      <c r="D20" s="47"/>
      <c r="E20" s="10" t="s">
        <v>145</v>
      </c>
      <c r="F20" s="12"/>
      <c r="G20" s="25">
        <v>20</v>
      </c>
      <c r="H20" s="69">
        <f>IF(ISERROR(D20*G20),"",ROUND(D20*G20,1))/1000</f>
        <v>0</v>
      </c>
      <c r="I20" s="67"/>
      <c r="J20" s="69">
        <f t="shared" si="0"/>
        <v>0</v>
      </c>
    </row>
    <row r="21" spans="1:10" ht="30.75" customHeight="1" x14ac:dyDescent="0.2">
      <c r="A21" s="106" t="s">
        <v>125</v>
      </c>
      <c r="B21" s="112" t="s">
        <v>47</v>
      </c>
      <c r="C21" s="23" t="s">
        <v>139</v>
      </c>
      <c r="D21" s="47"/>
      <c r="E21" s="10" t="s">
        <v>145</v>
      </c>
      <c r="F21" s="12"/>
      <c r="G21" s="25">
        <v>1000</v>
      </c>
      <c r="H21" s="120">
        <f>(D21*G21+D22*G22)/1000</f>
        <v>0</v>
      </c>
      <c r="I21" s="104"/>
      <c r="J21" s="120">
        <f t="shared" si="0"/>
        <v>0</v>
      </c>
    </row>
    <row r="22" spans="1:10" ht="15" customHeight="1" x14ac:dyDescent="0.2">
      <c r="A22" s="107"/>
      <c r="B22" s="113"/>
      <c r="C22" s="23" t="s">
        <v>140</v>
      </c>
      <c r="D22" s="47"/>
      <c r="E22" s="10" t="s">
        <v>145</v>
      </c>
      <c r="F22" s="12"/>
      <c r="G22" s="25">
        <v>10</v>
      </c>
      <c r="H22" s="121"/>
      <c r="I22" s="105"/>
      <c r="J22" s="121"/>
    </row>
    <row r="23" spans="1:10" ht="15" customHeight="1" x14ac:dyDescent="0.2">
      <c r="A23" s="108"/>
      <c r="B23" s="112" t="s">
        <v>132</v>
      </c>
      <c r="C23" s="23" t="s">
        <v>139</v>
      </c>
      <c r="D23" s="47"/>
      <c r="E23" s="10" t="s">
        <v>145</v>
      </c>
      <c r="F23" s="12"/>
      <c r="G23" s="25">
        <v>1000</v>
      </c>
      <c r="H23" s="120">
        <f>(D23*G23+D24*G24)/1000</f>
        <v>0</v>
      </c>
      <c r="I23" s="104"/>
      <c r="J23" s="120">
        <f>IF(ISERROR(H23*I23),"",ROUND(H23*I23,1))</f>
        <v>0</v>
      </c>
    </row>
    <row r="24" spans="1:10" ht="30" customHeight="1" x14ac:dyDescent="0.2">
      <c r="A24" s="109"/>
      <c r="B24" s="113"/>
      <c r="C24" s="23" t="s">
        <v>141</v>
      </c>
      <c r="D24" s="47"/>
      <c r="E24" s="10" t="s">
        <v>49</v>
      </c>
      <c r="F24" s="12"/>
      <c r="G24" s="25">
        <v>8.0000000000000004E-4</v>
      </c>
      <c r="H24" s="121"/>
      <c r="I24" s="105"/>
      <c r="J24" s="121"/>
    </row>
    <row r="25" spans="1:10" ht="72" customHeight="1" x14ac:dyDescent="0.2">
      <c r="A25" s="79" t="s">
        <v>126</v>
      </c>
      <c r="B25" s="65" t="s">
        <v>133</v>
      </c>
      <c r="C25" s="23" t="s">
        <v>142</v>
      </c>
      <c r="D25" s="47"/>
      <c r="E25" s="10" t="s">
        <v>145</v>
      </c>
      <c r="F25" s="12"/>
      <c r="G25" s="25">
        <v>1000</v>
      </c>
      <c r="H25" s="70">
        <f>D25*G25/1000</f>
        <v>0</v>
      </c>
      <c r="I25" s="68"/>
      <c r="J25" s="70">
        <f t="shared" ref="J25:J30" si="1">IF(ISERROR(H25*I25),"",ROUND(H25*I25,1))</f>
        <v>0</v>
      </c>
    </row>
    <row r="26" spans="1:10" ht="30.75" customHeight="1" x14ac:dyDescent="0.2">
      <c r="A26" s="106" t="s">
        <v>127</v>
      </c>
      <c r="B26" s="63" t="s">
        <v>134</v>
      </c>
      <c r="C26" s="23" t="s">
        <v>136</v>
      </c>
      <c r="D26" s="47"/>
      <c r="E26" s="10" t="s">
        <v>145</v>
      </c>
      <c r="F26" s="12"/>
      <c r="G26" s="25">
        <v>1000</v>
      </c>
      <c r="H26" s="69">
        <f>IF(ISERROR(D26*G26),"",ROUND(D26*G26,1))/1000</f>
        <v>0</v>
      </c>
      <c r="I26" s="67"/>
      <c r="J26" s="69">
        <f t="shared" si="1"/>
        <v>0</v>
      </c>
    </row>
    <row r="27" spans="1:10" ht="30.75" customHeight="1" x14ac:dyDescent="0.2">
      <c r="A27" s="109"/>
      <c r="B27" s="63" t="s">
        <v>135</v>
      </c>
      <c r="C27" s="23" t="s">
        <v>136</v>
      </c>
      <c r="D27" s="47"/>
      <c r="E27" s="10" t="s">
        <v>145</v>
      </c>
      <c r="F27" s="12"/>
      <c r="G27" s="25">
        <v>100</v>
      </c>
      <c r="H27" s="69">
        <f>IF(ISERROR(D27*G27),"",ROUND(D27*G27,1))/1000</f>
        <v>0</v>
      </c>
      <c r="I27" s="67"/>
      <c r="J27" s="69">
        <f t="shared" si="1"/>
        <v>0</v>
      </c>
    </row>
    <row r="28" spans="1:10" ht="15" customHeight="1" x14ac:dyDescent="0.2">
      <c r="A28" s="76" t="s">
        <v>128</v>
      </c>
      <c r="B28" s="62"/>
      <c r="C28" s="23" t="s">
        <v>143</v>
      </c>
      <c r="D28" s="47"/>
      <c r="E28" s="10" t="s">
        <v>145</v>
      </c>
      <c r="F28" s="12"/>
      <c r="G28" s="25">
        <v>29</v>
      </c>
      <c r="H28" s="69">
        <f>IF(ISERROR(D28*G28),"",ROUND(D28*G28,1))/1000</f>
        <v>0</v>
      </c>
      <c r="I28" s="67"/>
      <c r="J28" s="69">
        <f t="shared" si="1"/>
        <v>0</v>
      </c>
    </row>
    <row r="29" spans="1:10" ht="15" customHeight="1" x14ac:dyDescent="0.2">
      <c r="A29" s="78" t="s">
        <v>51</v>
      </c>
      <c r="B29" s="62"/>
      <c r="C29" s="26" t="s">
        <v>52</v>
      </c>
      <c r="D29" s="47"/>
      <c r="E29" s="10" t="s">
        <v>145</v>
      </c>
      <c r="F29" s="12"/>
      <c r="G29" s="25">
        <v>1000</v>
      </c>
      <c r="H29" s="69">
        <f>IF(ISERROR(D29*G29),"",ROUND(D29*G29,1))/1000</f>
        <v>0</v>
      </c>
      <c r="I29" s="67"/>
      <c r="J29" s="69">
        <f t="shared" si="1"/>
        <v>0</v>
      </c>
    </row>
    <row r="30" spans="1:10" ht="15" customHeight="1" thickBot="1" x14ac:dyDescent="0.25">
      <c r="A30" s="77" t="s">
        <v>129</v>
      </c>
      <c r="B30" s="66"/>
      <c r="C30" s="27" t="s">
        <v>144</v>
      </c>
      <c r="D30" s="47"/>
      <c r="E30" s="10" t="s">
        <v>145</v>
      </c>
      <c r="F30" s="12"/>
      <c r="G30" s="25">
        <v>1000</v>
      </c>
      <c r="H30" s="69">
        <f>IF(ISERROR(D30*G30),"",ROUND(D30*G30,1))/1000</f>
        <v>0</v>
      </c>
      <c r="I30" s="67"/>
      <c r="J30" s="69">
        <f t="shared" si="1"/>
        <v>0</v>
      </c>
    </row>
    <row r="31" spans="1:10" ht="15" customHeight="1" thickBot="1" x14ac:dyDescent="0.25">
      <c r="G31" s="13"/>
      <c r="H31" s="31"/>
      <c r="I31" s="44" t="s">
        <v>36</v>
      </c>
      <c r="J31" s="43">
        <f>SUM(J6:J30)</f>
        <v>0</v>
      </c>
    </row>
    <row r="32" spans="1:10" ht="31.5" customHeight="1" thickBot="1" x14ac:dyDescent="0.25">
      <c r="C32" s="33" t="s">
        <v>75</v>
      </c>
      <c r="D32" s="114" t="str">
        <f>IF(J31=0,"数値を入力してください",IF(AND(J31&lt;3000),"3000t-CO2未満で対象外です。","3000t-CO2以上です。1号計画書1号報告書を提出してください。"))</f>
        <v>数値を入力してください</v>
      </c>
      <c r="E32" s="115"/>
      <c r="F32" s="115"/>
      <c r="G32" s="115"/>
      <c r="H32" s="116"/>
      <c r="I32" s="2"/>
      <c r="J32" s="2"/>
    </row>
    <row r="34" spans="3:10" ht="15" customHeight="1" x14ac:dyDescent="0.2">
      <c r="C34" s="3"/>
      <c r="D34" s="2"/>
      <c r="F34" s="2"/>
      <c r="G34" s="2"/>
      <c r="H34" s="2"/>
      <c r="I34" s="2"/>
      <c r="J34" s="2"/>
    </row>
    <row r="35" spans="3:10" ht="15" customHeight="1" x14ac:dyDescent="0.2">
      <c r="C35" s="3"/>
      <c r="D35" s="2"/>
      <c r="F35" s="2"/>
      <c r="G35" s="2"/>
      <c r="H35" s="2"/>
      <c r="I35" s="2"/>
      <c r="J35" s="2"/>
    </row>
    <row r="36" spans="3:10" ht="15" customHeight="1" x14ac:dyDescent="0.2">
      <c r="D36" s="2"/>
      <c r="F36" s="2"/>
      <c r="G36" s="2"/>
      <c r="H36" s="2"/>
      <c r="I36" s="2"/>
      <c r="J36" s="2"/>
    </row>
    <row r="37" spans="3:10" ht="15" customHeight="1" x14ac:dyDescent="0.2">
      <c r="D37" s="2"/>
      <c r="F37" s="2"/>
      <c r="G37" s="2"/>
      <c r="H37" s="2"/>
      <c r="I37" s="2"/>
      <c r="J37" s="2"/>
    </row>
    <row r="38" spans="3:10" ht="15" customHeight="1" x14ac:dyDescent="0.2">
      <c r="D38" s="2"/>
      <c r="F38" s="2"/>
      <c r="G38" s="2"/>
      <c r="H38" s="2"/>
      <c r="I38" s="2"/>
      <c r="J38" s="2"/>
    </row>
    <row r="39" spans="3:10" ht="15" customHeight="1" x14ac:dyDescent="0.2">
      <c r="D39" s="2"/>
      <c r="F39" s="2"/>
      <c r="G39" s="2"/>
      <c r="H39" s="2"/>
      <c r="I39" s="2"/>
      <c r="J39" s="2"/>
    </row>
    <row r="40" spans="3:10" ht="15" customHeight="1" x14ac:dyDescent="0.2">
      <c r="D40" s="2"/>
      <c r="F40" s="2"/>
      <c r="G40" s="2"/>
      <c r="H40" s="2"/>
      <c r="I40" s="2"/>
      <c r="J40" s="2"/>
    </row>
    <row r="41" spans="3:10" ht="15" customHeight="1" x14ac:dyDescent="0.2">
      <c r="D41" s="2"/>
      <c r="F41" s="2"/>
      <c r="G41" s="2"/>
      <c r="H41" s="2"/>
      <c r="I41" s="2"/>
      <c r="J41" s="2"/>
    </row>
    <row r="42" spans="3:10" ht="15" customHeight="1" x14ac:dyDescent="0.2">
      <c r="D42" s="2"/>
      <c r="F42" s="2"/>
      <c r="G42" s="2"/>
      <c r="H42" s="2"/>
      <c r="I42" s="2"/>
      <c r="J42" s="2"/>
    </row>
    <row r="43" spans="3:10" ht="15" customHeight="1" x14ac:dyDescent="0.2">
      <c r="D43" s="2"/>
      <c r="F43" s="2"/>
      <c r="G43" s="2"/>
      <c r="H43" s="2"/>
      <c r="I43" s="2"/>
      <c r="J43" s="2"/>
    </row>
    <row r="44" spans="3:10" ht="15" customHeight="1" x14ac:dyDescent="0.2">
      <c r="D44" s="2"/>
      <c r="F44" s="2"/>
      <c r="G44" s="2"/>
      <c r="H44" s="2"/>
      <c r="I44" s="2"/>
      <c r="J44" s="2"/>
    </row>
    <row r="45" spans="3:10" ht="15" customHeight="1" x14ac:dyDescent="0.2">
      <c r="D45" s="2"/>
      <c r="F45" s="2"/>
      <c r="G45" s="2"/>
      <c r="H45" s="2"/>
      <c r="I45" s="2"/>
      <c r="J45" s="2"/>
    </row>
    <row r="46" spans="3:10" ht="15" customHeight="1" x14ac:dyDescent="0.2">
      <c r="D46" s="2"/>
      <c r="F46" s="2"/>
      <c r="G46" s="2"/>
      <c r="H46" s="2"/>
      <c r="I46" s="2"/>
      <c r="J46" s="2"/>
    </row>
    <row r="47" spans="3:10" ht="15" customHeight="1" x14ac:dyDescent="0.2">
      <c r="D47" s="2"/>
      <c r="F47" s="2"/>
      <c r="G47" s="2"/>
      <c r="H47" s="2"/>
      <c r="I47" s="2"/>
      <c r="J47" s="2"/>
    </row>
    <row r="48" spans="3:10" ht="15" customHeight="1" x14ac:dyDescent="0.2">
      <c r="D48" s="2"/>
      <c r="F48" s="2"/>
      <c r="G48" s="2"/>
      <c r="H48" s="2"/>
      <c r="I48" s="2"/>
      <c r="J48" s="2"/>
    </row>
    <row r="49" spans="4:10" ht="15" customHeight="1" x14ac:dyDescent="0.2">
      <c r="D49" s="2"/>
      <c r="F49" s="2"/>
      <c r="G49" s="2"/>
      <c r="H49" s="2"/>
      <c r="I49" s="2"/>
      <c r="J49" s="2"/>
    </row>
    <row r="50" spans="4:10" ht="15" customHeight="1" x14ac:dyDescent="0.2">
      <c r="D50" s="2"/>
      <c r="F50" s="2"/>
      <c r="G50" s="2"/>
      <c r="H50" s="2"/>
      <c r="I50" s="2"/>
      <c r="J50" s="2"/>
    </row>
    <row r="51" spans="4:10" ht="15" customHeight="1" x14ac:dyDescent="0.2">
      <c r="D51" s="2"/>
      <c r="F51" s="2"/>
      <c r="G51" s="2"/>
      <c r="H51" s="2"/>
      <c r="I51" s="2"/>
      <c r="J51" s="2"/>
    </row>
    <row r="52" spans="4:10" ht="15" customHeight="1" x14ac:dyDescent="0.2">
      <c r="D52" s="2"/>
      <c r="F52" s="2"/>
      <c r="G52" s="2"/>
      <c r="H52" s="2"/>
      <c r="I52" s="2"/>
      <c r="J52" s="2"/>
    </row>
    <row r="53" spans="4:10" ht="15" customHeight="1" x14ac:dyDescent="0.2">
      <c r="D53" s="2"/>
      <c r="F53" s="2"/>
      <c r="G53" s="2"/>
      <c r="H53" s="2"/>
      <c r="I53" s="2"/>
      <c r="J53" s="2"/>
    </row>
    <row r="54" spans="4:10" ht="15" customHeight="1" x14ac:dyDescent="0.2">
      <c r="D54" s="2"/>
      <c r="F54" s="2"/>
      <c r="G54" s="2"/>
      <c r="H54" s="2"/>
      <c r="I54" s="2"/>
      <c r="J54" s="2"/>
    </row>
    <row r="55" spans="4:10" ht="15" customHeight="1" x14ac:dyDescent="0.2">
      <c r="F55" s="2"/>
      <c r="G55" s="2"/>
      <c r="H55" s="2"/>
      <c r="I55" s="2"/>
      <c r="J55" s="2"/>
    </row>
    <row r="56" spans="4:10" ht="15" customHeight="1" x14ac:dyDescent="0.2">
      <c r="F56" s="2"/>
      <c r="G56" s="2"/>
      <c r="H56" s="2"/>
      <c r="I56" s="2"/>
      <c r="J56" s="2"/>
    </row>
  </sheetData>
  <sheetProtection password="E4BE" sheet="1"/>
  <mergeCells count="37">
    <mergeCell ref="D4:D5"/>
    <mergeCell ref="E4:E5"/>
    <mergeCell ref="F4:F5"/>
    <mergeCell ref="G4:G5"/>
    <mergeCell ref="I4:I5"/>
    <mergeCell ref="J4:J5"/>
    <mergeCell ref="H4:H5"/>
    <mergeCell ref="D32:H32"/>
    <mergeCell ref="A6:A7"/>
    <mergeCell ref="B6:B7"/>
    <mergeCell ref="H6:H7"/>
    <mergeCell ref="I6:I7"/>
    <mergeCell ref="J6:J7"/>
    <mergeCell ref="A26:A27"/>
    <mergeCell ref="J10:J11"/>
    <mergeCell ref="J12:J13"/>
    <mergeCell ref="J14:J15"/>
    <mergeCell ref="J21:J22"/>
    <mergeCell ref="J23:J24"/>
    <mergeCell ref="H21:H22"/>
    <mergeCell ref="H23:H24"/>
    <mergeCell ref="I21:I22"/>
    <mergeCell ref="I23:I24"/>
    <mergeCell ref="A10:A15"/>
    <mergeCell ref="A16:A19"/>
    <mergeCell ref="A21:A24"/>
    <mergeCell ref="B10:B11"/>
    <mergeCell ref="B12:B13"/>
    <mergeCell ref="B14:B15"/>
    <mergeCell ref="B21:B22"/>
    <mergeCell ref="B23:B24"/>
    <mergeCell ref="H10:H11"/>
    <mergeCell ref="H12:H13"/>
    <mergeCell ref="H14:H15"/>
    <mergeCell ref="I10:I11"/>
    <mergeCell ref="I12:I13"/>
    <mergeCell ref="I14:I15"/>
  </mergeCells>
  <phoneticPr fontId="2"/>
  <printOptions horizontalCentered="1"/>
  <pageMargins left="0.59055118110236227" right="0.59055118110236227" top="0.98425196850393704" bottom="0.98425196850393704" header="0.51181102362204722" footer="0.51181102362204722"/>
  <pageSetup paperSize="9" scale="6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5EA8-0A35-471B-AD9C-AD43DD8EDCCD}">
  <sheetPr>
    <pageSetUpPr fitToPage="1"/>
  </sheetPr>
  <dimension ref="A1:K59"/>
  <sheetViews>
    <sheetView view="pageBreakPreview" zoomScaleNormal="85" zoomScaleSheetLayoutView="100" workbookViewId="0">
      <selection activeCell="H47" sqref="H47"/>
    </sheetView>
  </sheetViews>
  <sheetFormatPr defaultColWidth="9" defaultRowHeight="15" customHeight="1" x14ac:dyDescent="0.2"/>
  <cols>
    <col min="1" max="1" width="32.7265625" style="2" customWidth="1"/>
    <col min="2" max="2" width="23.08984375" style="2" customWidth="1"/>
    <col min="3" max="3" width="26.6328125" style="2" customWidth="1"/>
    <col min="4" max="4" width="11.453125" style="3" customWidth="1"/>
    <col min="5" max="5" width="8.453125" style="2" customWidth="1"/>
    <col min="6" max="6" width="8.6328125" style="3" hidden="1" customWidth="1"/>
    <col min="7" max="7" width="9" style="3"/>
    <col min="8" max="8" width="17" style="3" customWidth="1"/>
    <col min="9" max="9" width="6.7265625" style="3" customWidth="1"/>
    <col min="10" max="10" width="12.36328125" style="3" customWidth="1"/>
    <col min="11" max="16384" width="9" style="2"/>
  </cols>
  <sheetData>
    <row r="1" spans="1:10" ht="14" x14ac:dyDescent="0.2">
      <c r="A1" s="1" t="s">
        <v>96</v>
      </c>
    </row>
    <row r="2" spans="1:10" ht="20.25" customHeight="1" x14ac:dyDescent="0.2">
      <c r="A2" s="1"/>
      <c r="D2" s="40" t="s">
        <v>72</v>
      </c>
      <c r="E2" s="2" t="s">
        <v>73</v>
      </c>
      <c r="I2" s="21" t="s">
        <v>74</v>
      </c>
    </row>
    <row r="3" spans="1:10" ht="15" customHeight="1" x14ac:dyDescent="0.2">
      <c r="I3" s="22" t="s">
        <v>38</v>
      </c>
    </row>
    <row r="4" spans="1:10" ht="15" customHeight="1" x14ac:dyDescent="0.2">
      <c r="A4" s="4" t="s">
        <v>0</v>
      </c>
      <c r="B4" s="5"/>
      <c r="C4" s="137" t="s">
        <v>53</v>
      </c>
      <c r="D4" s="88" t="s">
        <v>92</v>
      </c>
      <c r="E4" s="90" t="s">
        <v>1</v>
      </c>
      <c r="F4" s="122" t="s">
        <v>3</v>
      </c>
      <c r="G4" s="122" t="s">
        <v>4</v>
      </c>
      <c r="H4" s="95" t="s">
        <v>5</v>
      </c>
      <c r="I4" s="95" t="s">
        <v>6</v>
      </c>
      <c r="J4" s="95" t="s">
        <v>93</v>
      </c>
    </row>
    <row r="5" spans="1:10" ht="15" customHeight="1" x14ac:dyDescent="0.2">
      <c r="A5" s="4" t="s">
        <v>7</v>
      </c>
      <c r="B5" s="5" t="s">
        <v>8</v>
      </c>
      <c r="C5" s="138"/>
      <c r="D5" s="89"/>
      <c r="E5" s="90"/>
      <c r="F5" s="123"/>
      <c r="G5" s="123"/>
      <c r="H5" s="96"/>
      <c r="I5" s="96"/>
      <c r="J5" s="96"/>
    </row>
    <row r="6" spans="1:10" ht="15" customHeight="1" x14ac:dyDescent="0.2">
      <c r="A6" s="60" t="s">
        <v>55</v>
      </c>
      <c r="B6" s="71" t="s">
        <v>56</v>
      </c>
      <c r="C6" s="17" t="s">
        <v>146</v>
      </c>
      <c r="D6" s="72"/>
      <c r="E6" s="10" t="s">
        <v>145</v>
      </c>
      <c r="F6" s="12"/>
      <c r="G6" s="12">
        <v>3.1</v>
      </c>
      <c r="H6" s="81">
        <f>D6*G6/1000</f>
        <v>0</v>
      </c>
      <c r="I6" s="67"/>
      <c r="J6" s="73">
        <f>IF(ISERROR(H6*I6),"",ROUND(H6*I6,1))</f>
        <v>0</v>
      </c>
    </row>
    <row r="7" spans="1:10" ht="15" customHeight="1" x14ac:dyDescent="0.2">
      <c r="A7" s="106" t="s">
        <v>147</v>
      </c>
      <c r="B7" s="132" t="s">
        <v>148</v>
      </c>
      <c r="C7" s="17" t="s">
        <v>149</v>
      </c>
      <c r="D7" s="72"/>
      <c r="E7" s="10" t="s">
        <v>145</v>
      </c>
      <c r="F7" s="12"/>
      <c r="G7" s="12">
        <v>900</v>
      </c>
      <c r="H7" s="127">
        <f>(D7*G7-D8*G8)/1000</f>
        <v>0</v>
      </c>
      <c r="I7" s="102">
        <v>6630</v>
      </c>
      <c r="J7" s="120">
        <f>IF(ISERROR(H7*I7),"",ROUND(H7*I7,1))</f>
        <v>0</v>
      </c>
    </row>
    <row r="8" spans="1:10" ht="15" customHeight="1" x14ac:dyDescent="0.2">
      <c r="A8" s="108"/>
      <c r="B8" s="134"/>
      <c r="C8" s="17" t="s">
        <v>57</v>
      </c>
      <c r="D8" s="72"/>
      <c r="E8" s="10" t="s">
        <v>145</v>
      </c>
      <c r="F8" s="12"/>
      <c r="G8" s="12">
        <v>1000</v>
      </c>
      <c r="H8" s="128"/>
      <c r="I8" s="103"/>
      <c r="J8" s="121"/>
    </row>
    <row r="9" spans="1:10" ht="15" customHeight="1" x14ac:dyDescent="0.2">
      <c r="A9" s="108"/>
      <c r="B9" s="132" t="s">
        <v>150</v>
      </c>
      <c r="C9" s="17" t="s">
        <v>149</v>
      </c>
      <c r="D9" s="72"/>
      <c r="E9" s="10" t="s">
        <v>145</v>
      </c>
      <c r="F9" s="12"/>
      <c r="G9" s="12">
        <v>600</v>
      </c>
      <c r="H9" s="127">
        <f>(D9*G9-D10*G10)/1000</f>
        <v>0</v>
      </c>
      <c r="I9" s="102">
        <v>6630</v>
      </c>
      <c r="J9" s="120">
        <f>IF(ISERROR(H9*I9),"",ROUND(H9*I9,1))</f>
        <v>0</v>
      </c>
    </row>
    <row r="10" spans="1:10" ht="15" customHeight="1" x14ac:dyDescent="0.2">
      <c r="A10" s="108"/>
      <c r="B10" s="134"/>
      <c r="C10" s="17" t="s">
        <v>57</v>
      </c>
      <c r="D10" s="72"/>
      <c r="E10" s="10" t="s">
        <v>145</v>
      </c>
      <c r="F10" s="12"/>
      <c r="G10" s="12">
        <v>1000</v>
      </c>
      <c r="H10" s="128"/>
      <c r="I10" s="103"/>
      <c r="J10" s="121"/>
    </row>
    <row r="11" spans="1:10" ht="15" customHeight="1" x14ac:dyDescent="0.2">
      <c r="A11" s="108"/>
      <c r="B11" s="132" t="s">
        <v>151</v>
      </c>
      <c r="C11" s="17" t="s">
        <v>58</v>
      </c>
      <c r="D11" s="72"/>
      <c r="E11" s="10" t="s">
        <v>145</v>
      </c>
      <c r="F11" s="12"/>
      <c r="G11" s="12">
        <v>600</v>
      </c>
      <c r="H11" s="127">
        <f>(D11*G11-D12*G12)/1000</f>
        <v>0</v>
      </c>
      <c r="I11" s="102">
        <v>11100</v>
      </c>
      <c r="J11" s="120">
        <f>IF(ISERROR(H11*I11),"",ROUND(H11*I11,1))</f>
        <v>0</v>
      </c>
    </row>
    <row r="12" spans="1:10" ht="15" customHeight="1" x14ac:dyDescent="0.2">
      <c r="A12" s="108"/>
      <c r="B12" s="133"/>
      <c r="C12" s="17" t="s">
        <v>59</v>
      </c>
      <c r="D12" s="72"/>
      <c r="E12" s="10" t="s">
        <v>145</v>
      </c>
      <c r="F12" s="12"/>
      <c r="G12" s="12">
        <v>1000</v>
      </c>
      <c r="H12" s="128"/>
      <c r="I12" s="103"/>
      <c r="J12" s="121"/>
    </row>
    <row r="13" spans="1:10" ht="33.75" customHeight="1" x14ac:dyDescent="0.2">
      <c r="A13" s="108"/>
      <c r="B13" s="133"/>
      <c r="C13" s="17" t="s">
        <v>152</v>
      </c>
      <c r="D13" s="72"/>
      <c r="E13" s="10" t="s">
        <v>145</v>
      </c>
      <c r="F13" s="12"/>
      <c r="G13" s="12">
        <v>200</v>
      </c>
      <c r="H13" s="127">
        <f>(D13*G13-D14*G14)/1000</f>
        <v>0</v>
      </c>
      <c r="I13" s="102">
        <v>6630</v>
      </c>
      <c r="J13" s="120">
        <f>IF(ISERROR(H13*I13),"",ROUND(H13*I13,1))</f>
        <v>0</v>
      </c>
    </row>
    <row r="14" spans="1:10" ht="36.75" customHeight="1" x14ac:dyDescent="0.2">
      <c r="A14" s="108"/>
      <c r="B14" s="134"/>
      <c r="C14" s="17" t="s">
        <v>60</v>
      </c>
      <c r="D14" s="72"/>
      <c r="E14" s="10" t="s">
        <v>145</v>
      </c>
      <c r="F14" s="12"/>
      <c r="G14" s="12">
        <v>1000</v>
      </c>
      <c r="H14" s="128"/>
      <c r="I14" s="129"/>
      <c r="J14" s="126"/>
    </row>
    <row r="15" spans="1:10" ht="15" customHeight="1" x14ac:dyDescent="0.2">
      <c r="A15" s="108"/>
      <c r="B15" s="132" t="s">
        <v>153</v>
      </c>
      <c r="C15" s="17" t="s">
        <v>58</v>
      </c>
      <c r="D15" s="72"/>
      <c r="E15" s="10" t="s">
        <v>145</v>
      </c>
      <c r="F15" s="12"/>
      <c r="G15" s="12">
        <v>1000</v>
      </c>
      <c r="H15" s="127">
        <f>(D15*G15-D16*G16)/1000</f>
        <v>0</v>
      </c>
      <c r="I15" s="102">
        <v>11100</v>
      </c>
      <c r="J15" s="120">
        <f>IF(ISERROR(H15*I15),"",ROUND(H15*I15,1))</f>
        <v>0</v>
      </c>
    </row>
    <row r="16" spans="1:10" ht="28.5" customHeight="1" x14ac:dyDescent="0.2">
      <c r="A16" s="108"/>
      <c r="B16" s="133"/>
      <c r="C16" s="17" t="s">
        <v>59</v>
      </c>
      <c r="D16" s="72"/>
      <c r="E16" s="10" t="s">
        <v>145</v>
      </c>
      <c r="F16" s="12"/>
      <c r="G16" s="12">
        <v>1000</v>
      </c>
      <c r="H16" s="128"/>
      <c r="I16" s="103"/>
      <c r="J16" s="121"/>
    </row>
    <row r="17" spans="1:10" ht="33.75" customHeight="1" x14ac:dyDescent="0.2">
      <c r="A17" s="108"/>
      <c r="B17" s="133"/>
      <c r="C17" s="17" t="s">
        <v>152</v>
      </c>
      <c r="D17" s="72"/>
      <c r="E17" s="10" t="s">
        <v>145</v>
      </c>
      <c r="F17" s="12"/>
      <c r="G17" s="12">
        <v>200</v>
      </c>
      <c r="H17" s="127">
        <f>(D17*G17-D18*G18)/1000</f>
        <v>0</v>
      </c>
      <c r="I17" s="102">
        <v>6630</v>
      </c>
      <c r="J17" s="120">
        <f>IF(ISERROR(H17*I17),"",ROUND(H17*I17,1))</f>
        <v>0</v>
      </c>
    </row>
    <row r="18" spans="1:10" ht="30" customHeight="1" x14ac:dyDescent="0.2">
      <c r="A18" s="108"/>
      <c r="B18" s="134"/>
      <c r="C18" s="17" t="s">
        <v>60</v>
      </c>
      <c r="D18" s="72"/>
      <c r="E18" s="10" t="s">
        <v>145</v>
      </c>
      <c r="F18" s="12"/>
      <c r="G18" s="12">
        <v>1000</v>
      </c>
      <c r="H18" s="128"/>
      <c r="I18" s="129"/>
      <c r="J18" s="126"/>
    </row>
    <row r="19" spans="1:10" ht="15" customHeight="1" x14ac:dyDescent="0.2">
      <c r="A19" s="108"/>
      <c r="B19" s="132" t="s">
        <v>154</v>
      </c>
      <c r="C19" s="17" t="s">
        <v>61</v>
      </c>
      <c r="D19" s="72"/>
      <c r="E19" s="10" t="s">
        <v>145</v>
      </c>
      <c r="F19" s="12"/>
      <c r="G19" s="12">
        <v>400</v>
      </c>
      <c r="H19" s="127">
        <f>(D19*G19-D20*G20)/1000</f>
        <v>0</v>
      </c>
      <c r="I19" s="102">
        <v>8900</v>
      </c>
      <c r="J19" s="120">
        <f>IF(ISERROR(H19*I19),"",ROUND(H19*I19,1))</f>
        <v>0</v>
      </c>
    </row>
    <row r="20" spans="1:10" ht="15" customHeight="1" x14ac:dyDescent="0.2">
      <c r="A20" s="108"/>
      <c r="B20" s="133"/>
      <c r="C20" s="17" t="s">
        <v>62</v>
      </c>
      <c r="D20" s="72"/>
      <c r="E20" s="10" t="s">
        <v>145</v>
      </c>
      <c r="F20" s="59"/>
      <c r="G20" s="12">
        <v>1000</v>
      </c>
      <c r="H20" s="128"/>
      <c r="I20" s="103"/>
      <c r="J20" s="121"/>
    </row>
    <row r="21" spans="1:10" ht="34.5" customHeight="1" x14ac:dyDescent="0.2">
      <c r="A21" s="108"/>
      <c r="B21" s="133"/>
      <c r="C21" s="17" t="s">
        <v>155</v>
      </c>
      <c r="D21" s="72"/>
      <c r="E21" s="10" t="s">
        <v>145</v>
      </c>
      <c r="F21" s="59"/>
      <c r="G21" s="12">
        <v>100</v>
      </c>
      <c r="H21" s="127">
        <f>(D21*G21-D22*G22)/1000</f>
        <v>0</v>
      </c>
      <c r="I21" s="102">
        <v>6630</v>
      </c>
      <c r="J21" s="120">
        <f>IF(ISERROR(H21*I21),"",ROUND(H21*I21,1))</f>
        <v>0</v>
      </c>
    </row>
    <row r="22" spans="1:10" ht="29.25" customHeight="1" x14ac:dyDescent="0.2">
      <c r="A22" s="108"/>
      <c r="B22" s="134"/>
      <c r="C22" s="17" t="s">
        <v>156</v>
      </c>
      <c r="D22" s="72"/>
      <c r="E22" s="10" t="s">
        <v>145</v>
      </c>
      <c r="F22" s="59"/>
      <c r="G22" s="12">
        <v>1000</v>
      </c>
      <c r="H22" s="128"/>
      <c r="I22" s="129"/>
      <c r="J22" s="126"/>
    </row>
    <row r="23" spans="1:10" ht="15" customHeight="1" x14ac:dyDescent="0.2">
      <c r="A23" s="108"/>
      <c r="B23" s="132" t="s">
        <v>157</v>
      </c>
      <c r="C23" s="17" t="s">
        <v>158</v>
      </c>
      <c r="D23" s="72"/>
      <c r="E23" s="10" t="s">
        <v>145</v>
      </c>
      <c r="F23" s="59"/>
      <c r="G23" s="12">
        <v>100</v>
      </c>
      <c r="H23" s="127">
        <f>(D23*G23-D24*G24)/1000</f>
        <v>0</v>
      </c>
      <c r="I23" s="102">
        <v>8900</v>
      </c>
      <c r="J23" s="120">
        <f>IF(ISERROR(H23*I23),"",ROUND(H23*I23,1))</f>
        <v>0</v>
      </c>
    </row>
    <row r="24" spans="1:10" ht="15" customHeight="1" x14ac:dyDescent="0.2">
      <c r="A24" s="108"/>
      <c r="B24" s="133"/>
      <c r="C24" s="17" t="s">
        <v>159</v>
      </c>
      <c r="D24" s="72"/>
      <c r="E24" s="10" t="s">
        <v>145</v>
      </c>
      <c r="F24" s="59"/>
      <c r="G24" s="12">
        <v>1000</v>
      </c>
      <c r="H24" s="128"/>
      <c r="I24" s="103"/>
      <c r="J24" s="121"/>
    </row>
    <row r="25" spans="1:10" ht="40.5" customHeight="1" x14ac:dyDescent="0.2">
      <c r="A25" s="108"/>
      <c r="B25" s="133"/>
      <c r="C25" s="17" t="s">
        <v>160</v>
      </c>
      <c r="D25" s="72"/>
      <c r="E25" s="10" t="s">
        <v>145</v>
      </c>
      <c r="F25" s="59"/>
      <c r="G25" s="12">
        <v>100</v>
      </c>
      <c r="H25" s="127">
        <f>(D25*G25-D26*G26)/1000</f>
        <v>0</v>
      </c>
      <c r="I25" s="102">
        <v>9540</v>
      </c>
      <c r="J25" s="120">
        <f>IF(ISERROR(H25*I25),"",ROUND(H25*I25,1))</f>
        <v>0</v>
      </c>
    </row>
    <row r="26" spans="1:10" ht="32.25" customHeight="1" x14ac:dyDescent="0.2">
      <c r="A26" s="108"/>
      <c r="B26" s="133"/>
      <c r="C26" s="17" t="s">
        <v>161</v>
      </c>
      <c r="D26" s="72"/>
      <c r="E26" s="10" t="s">
        <v>145</v>
      </c>
      <c r="F26" s="59"/>
      <c r="G26" s="12">
        <v>1000</v>
      </c>
      <c r="H26" s="128"/>
      <c r="I26" s="129"/>
      <c r="J26" s="126"/>
    </row>
    <row r="27" spans="1:10" ht="34.5" customHeight="1" x14ac:dyDescent="0.2">
      <c r="A27" s="108"/>
      <c r="B27" s="133"/>
      <c r="C27" s="17" t="s">
        <v>162</v>
      </c>
      <c r="D27" s="72"/>
      <c r="E27" s="10" t="s">
        <v>145</v>
      </c>
      <c r="F27" s="59"/>
      <c r="G27" s="12">
        <v>100</v>
      </c>
      <c r="H27" s="127">
        <f>(D27*G27-D28*G28)/1000</f>
        <v>0</v>
      </c>
      <c r="I27" s="102">
        <v>11100</v>
      </c>
      <c r="J27" s="120">
        <f>IF(ISERROR(H27*I27),"",ROUND(H27*I27,1))</f>
        <v>0</v>
      </c>
    </row>
    <row r="28" spans="1:10" ht="28.5" customHeight="1" x14ac:dyDescent="0.2">
      <c r="A28" s="108"/>
      <c r="B28" s="134"/>
      <c r="C28" s="17" t="s">
        <v>163</v>
      </c>
      <c r="D28" s="72"/>
      <c r="E28" s="10" t="s">
        <v>145</v>
      </c>
      <c r="F28" s="59"/>
      <c r="G28" s="12">
        <v>1000</v>
      </c>
      <c r="H28" s="128"/>
      <c r="I28" s="129"/>
      <c r="J28" s="126"/>
    </row>
    <row r="29" spans="1:10" ht="15" customHeight="1" x14ac:dyDescent="0.2">
      <c r="A29" s="108"/>
      <c r="B29" s="132" t="s">
        <v>164</v>
      </c>
      <c r="C29" s="17" t="s">
        <v>158</v>
      </c>
      <c r="D29" s="72"/>
      <c r="E29" s="10" t="s">
        <v>145</v>
      </c>
      <c r="F29" s="59"/>
      <c r="G29" s="12">
        <v>100</v>
      </c>
      <c r="H29" s="127">
        <f>(D29*G29-D30*G30)/1000</f>
        <v>0</v>
      </c>
      <c r="I29" s="102">
        <v>9540</v>
      </c>
      <c r="J29" s="120">
        <f>IF(ISERROR(H29*I29),"",ROUND(H29*I29,1))</f>
        <v>0</v>
      </c>
    </row>
    <row r="30" spans="1:10" ht="15" customHeight="1" x14ac:dyDescent="0.2">
      <c r="A30" s="108"/>
      <c r="B30" s="133"/>
      <c r="C30" s="17" t="s">
        <v>159</v>
      </c>
      <c r="D30" s="72"/>
      <c r="E30" s="10" t="s">
        <v>145</v>
      </c>
      <c r="F30" s="59"/>
      <c r="G30" s="12">
        <v>1000</v>
      </c>
      <c r="H30" s="128"/>
      <c r="I30" s="103"/>
      <c r="J30" s="121"/>
    </row>
    <row r="31" spans="1:10" ht="41.25" customHeight="1" x14ac:dyDescent="0.2">
      <c r="A31" s="108"/>
      <c r="B31" s="133"/>
      <c r="C31" s="17" t="s">
        <v>160</v>
      </c>
      <c r="D31" s="72"/>
      <c r="E31" s="10" t="s">
        <v>145</v>
      </c>
      <c r="F31" s="59"/>
      <c r="G31" s="12">
        <v>10</v>
      </c>
      <c r="H31" s="127">
        <f>(D31*G31-D32*G32)/1000</f>
        <v>0</v>
      </c>
      <c r="I31" s="102">
        <v>6630</v>
      </c>
      <c r="J31" s="120">
        <f>IF(ISERROR(H31*I31),"",ROUND(H31*I31,1))</f>
        <v>0</v>
      </c>
    </row>
    <row r="32" spans="1:10" ht="33.75" customHeight="1" x14ac:dyDescent="0.2">
      <c r="A32" s="108"/>
      <c r="B32" s="133"/>
      <c r="C32" s="17" t="s">
        <v>161</v>
      </c>
      <c r="D32" s="72"/>
      <c r="E32" s="10" t="s">
        <v>145</v>
      </c>
      <c r="F32" s="59"/>
      <c r="G32" s="12">
        <v>1000</v>
      </c>
      <c r="H32" s="128"/>
      <c r="I32" s="129"/>
      <c r="J32" s="126"/>
    </row>
    <row r="33" spans="1:11" ht="39" customHeight="1" x14ac:dyDescent="0.2">
      <c r="A33" s="108"/>
      <c r="B33" s="133"/>
      <c r="C33" s="17" t="s">
        <v>162</v>
      </c>
      <c r="D33" s="72"/>
      <c r="E33" s="10" t="s">
        <v>145</v>
      </c>
      <c r="F33" s="59"/>
      <c r="G33" s="12">
        <v>100</v>
      </c>
      <c r="H33" s="127">
        <f>(D33*G33-D34*G34)/1000</f>
        <v>0</v>
      </c>
      <c r="I33" s="102">
        <v>11100</v>
      </c>
      <c r="J33" s="120">
        <f>IF(ISERROR(H33*I33),"",ROUND(H33*I33,1))</f>
        <v>0</v>
      </c>
    </row>
    <row r="34" spans="1:11" ht="27.75" customHeight="1" x14ac:dyDescent="0.2">
      <c r="A34" s="108"/>
      <c r="B34" s="134"/>
      <c r="C34" s="17" t="s">
        <v>163</v>
      </c>
      <c r="D34" s="72"/>
      <c r="E34" s="10" t="s">
        <v>145</v>
      </c>
      <c r="F34" s="59"/>
      <c r="G34" s="12">
        <v>1000</v>
      </c>
      <c r="H34" s="128"/>
      <c r="I34" s="129"/>
      <c r="J34" s="126"/>
    </row>
    <row r="35" spans="1:11" ht="36.75" customHeight="1" x14ac:dyDescent="0.2">
      <c r="A35" s="108"/>
      <c r="B35" s="132" t="s">
        <v>165</v>
      </c>
      <c r="C35" s="17" t="s">
        <v>166</v>
      </c>
      <c r="D35" s="72"/>
      <c r="E35" s="10" t="s">
        <v>145</v>
      </c>
      <c r="F35" s="59"/>
      <c r="G35" s="12">
        <v>70</v>
      </c>
      <c r="H35" s="127">
        <f>(D35*G35-D36*G36)/1000</f>
        <v>0</v>
      </c>
      <c r="I35" s="102">
        <v>6630</v>
      </c>
      <c r="J35" s="120">
        <f>IF(ISERROR(H35*I35),"",ROUND(H35*I35,1))</f>
        <v>0</v>
      </c>
    </row>
    <row r="36" spans="1:11" ht="25.5" customHeight="1" x14ac:dyDescent="0.2">
      <c r="A36" s="108"/>
      <c r="B36" s="133"/>
      <c r="C36" s="17" t="s">
        <v>57</v>
      </c>
      <c r="D36" s="72"/>
      <c r="E36" s="10" t="s">
        <v>145</v>
      </c>
      <c r="F36" s="59"/>
      <c r="G36" s="12">
        <v>1000</v>
      </c>
      <c r="H36" s="128"/>
      <c r="I36" s="103"/>
      <c r="J36" s="121"/>
    </row>
    <row r="37" spans="1:11" ht="39.75" customHeight="1" x14ac:dyDescent="0.2">
      <c r="A37" s="108"/>
      <c r="B37" s="139"/>
      <c r="C37" s="17" t="s">
        <v>167</v>
      </c>
      <c r="D37" s="72"/>
      <c r="E37" s="10" t="s">
        <v>145</v>
      </c>
      <c r="F37" s="59"/>
      <c r="G37" s="12">
        <v>50</v>
      </c>
      <c r="H37" s="127">
        <f>(D37*G37-D38*G38)/1000</f>
        <v>0</v>
      </c>
      <c r="I37" s="102">
        <v>11100</v>
      </c>
      <c r="J37" s="120">
        <f>IF(ISERROR(H37*I37),"",ROUND(H37*I37,1))</f>
        <v>0</v>
      </c>
    </row>
    <row r="38" spans="1:11" ht="25.5" customHeight="1" x14ac:dyDescent="0.2">
      <c r="A38" s="108"/>
      <c r="B38" s="140"/>
      <c r="C38" s="17" t="s">
        <v>57</v>
      </c>
      <c r="D38" s="72"/>
      <c r="E38" s="10" t="s">
        <v>145</v>
      </c>
      <c r="F38" s="59"/>
      <c r="G38" s="12">
        <v>1000</v>
      </c>
      <c r="H38" s="128"/>
      <c r="I38" s="103"/>
      <c r="J38" s="121"/>
    </row>
    <row r="39" spans="1:11" ht="30.75" customHeight="1" x14ac:dyDescent="0.2">
      <c r="A39" s="108"/>
      <c r="B39" s="132" t="s">
        <v>168</v>
      </c>
      <c r="C39" s="17" t="s">
        <v>169</v>
      </c>
      <c r="D39" s="72"/>
      <c r="E39" s="10" t="s">
        <v>145</v>
      </c>
      <c r="F39" s="59"/>
      <c r="G39" s="12">
        <v>20</v>
      </c>
      <c r="H39" s="127">
        <f>(D39*G39-D40*G40)/1000</f>
        <v>0</v>
      </c>
      <c r="I39" s="102">
        <v>6630</v>
      </c>
      <c r="J39" s="120">
        <f>IF(ISERROR(H39*I39),"",ROUND(H39*I39,1))</f>
        <v>0</v>
      </c>
    </row>
    <row r="40" spans="1:11" ht="25.5" customHeight="1" x14ac:dyDescent="0.2">
      <c r="A40" s="108"/>
      <c r="B40" s="139"/>
      <c r="C40" s="17" t="s">
        <v>57</v>
      </c>
      <c r="D40" s="72"/>
      <c r="E40" s="10" t="s">
        <v>145</v>
      </c>
      <c r="F40" s="59"/>
      <c r="G40" s="12">
        <v>1000</v>
      </c>
      <c r="H40" s="128"/>
      <c r="I40" s="103"/>
      <c r="J40" s="121"/>
    </row>
    <row r="41" spans="1:11" ht="33" customHeight="1" x14ac:dyDescent="0.2">
      <c r="A41" s="108"/>
      <c r="B41" s="132" t="s">
        <v>170</v>
      </c>
      <c r="C41" s="17" t="s">
        <v>169</v>
      </c>
      <c r="D41" s="72"/>
      <c r="E41" s="10" t="s">
        <v>145</v>
      </c>
      <c r="F41" s="59"/>
      <c r="G41" s="12">
        <v>90</v>
      </c>
      <c r="H41" s="127">
        <f>(D41*G41-D42*G42)/1000</f>
        <v>0</v>
      </c>
      <c r="I41" s="102">
        <v>6630</v>
      </c>
      <c r="J41" s="120">
        <f>IF(ISERROR(H41*I41),"",ROUND(H41*I41,1))</f>
        <v>0</v>
      </c>
    </row>
    <row r="42" spans="1:11" ht="15" customHeight="1" x14ac:dyDescent="0.2">
      <c r="A42" s="109"/>
      <c r="B42" s="139"/>
      <c r="C42" s="17" t="s">
        <v>57</v>
      </c>
      <c r="D42" s="72"/>
      <c r="E42" s="10" t="s">
        <v>145</v>
      </c>
      <c r="F42" s="59"/>
      <c r="G42" s="12">
        <v>1000</v>
      </c>
      <c r="H42" s="128"/>
      <c r="I42" s="103"/>
      <c r="J42" s="121"/>
    </row>
    <row r="43" spans="1:11" ht="15" customHeight="1" x14ac:dyDescent="0.2">
      <c r="A43" s="135" t="s">
        <v>171</v>
      </c>
      <c r="B43" s="130" t="s">
        <v>54</v>
      </c>
      <c r="C43" s="17" t="s">
        <v>172</v>
      </c>
      <c r="D43" s="72"/>
      <c r="E43" s="10" t="s">
        <v>145</v>
      </c>
      <c r="F43" s="59"/>
      <c r="G43" s="12">
        <v>700</v>
      </c>
      <c r="H43" s="127">
        <f>(D43*G43-D44*G44)/1000</f>
        <v>0</v>
      </c>
      <c r="I43" s="102">
        <v>6630</v>
      </c>
      <c r="J43" s="120">
        <f>IF(ISERROR(H43*I43),"",ROUND(H43*I43,1))</f>
        <v>0</v>
      </c>
    </row>
    <row r="44" spans="1:11" ht="15" customHeight="1" x14ac:dyDescent="0.2">
      <c r="A44" s="136"/>
      <c r="B44" s="131"/>
      <c r="C44" s="17" t="s">
        <v>57</v>
      </c>
      <c r="D44" s="72"/>
      <c r="E44" s="10" t="s">
        <v>145</v>
      </c>
      <c r="F44" s="59"/>
      <c r="G44" s="12">
        <v>1000</v>
      </c>
      <c r="H44" s="128"/>
      <c r="I44" s="103"/>
      <c r="J44" s="121"/>
    </row>
    <row r="45" spans="1:11" ht="15" customHeight="1" x14ac:dyDescent="0.2">
      <c r="A45" s="60" t="s">
        <v>63</v>
      </c>
      <c r="B45" s="61" t="s">
        <v>56</v>
      </c>
      <c r="C45" s="10" t="s">
        <v>64</v>
      </c>
      <c r="D45" s="72"/>
      <c r="E45" s="10" t="s">
        <v>145</v>
      </c>
      <c r="F45" s="59"/>
      <c r="G45" s="12">
        <v>1000</v>
      </c>
      <c r="H45" s="81">
        <f>D45*G45/1000</f>
        <v>0</v>
      </c>
      <c r="I45" s="67"/>
      <c r="J45" s="73">
        <f>IF(ISERROR(H45*I45),"",ROUND(H45*I45,1))</f>
        <v>0</v>
      </c>
    </row>
    <row r="46" spans="1:11" ht="32.25" customHeight="1" thickBot="1" x14ac:dyDescent="0.25">
      <c r="A46" s="60" t="s">
        <v>173</v>
      </c>
      <c r="B46" s="61" t="s">
        <v>56</v>
      </c>
      <c r="C46" s="10" t="s">
        <v>174</v>
      </c>
      <c r="D46" s="72"/>
      <c r="E46" s="10" t="s">
        <v>145</v>
      </c>
      <c r="F46" s="59"/>
      <c r="G46" s="12">
        <v>1000</v>
      </c>
      <c r="H46" s="81">
        <f>D46*G46/1000</f>
        <v>0</v>
      </c>
      <c r="I46" s="67"/>
      <c r="J46" s="70">
        <f>IF(ISERROR(H46*I46),"",ROUND(H46*I46,1))</f>
        <v>0</v>
      </c>
    </row>
    <row r="47" spans="1:11" ht="15" customHeight="1" thickBot="1" x14ac:dyDescent="0.25">
      <c r="G47" s="13"/>
      <c r="H47" s="32"/>
      <c r="I47" s="20" t="s">
        <v>36</v>
      </c>
      <c r="J47" s="43">
        <f>SUM(J6:J46)</f>
        <v>0</v>
      </c>
      <c r="K47" s="45"/>
    </row>
    <row r="48" spans="1:11" ht="31.5" customHeight="1" thickBot="1" x14ac:dyDescent="0.25">
      <c r="C48" s="33" t="s">
        <v>75</v>
      </c>
      <c r="D48" s="114" t="str">
        <f>IF(J47=0,"数値を入力してください",IF(AND(J47&lt;3000),"3000t-CO2未満で対象外です。","3000t-CO2以上です。1号計画書1号報告書を提出して下さい。"))</f>
        <v>数値を入力してください</v>
      </c>
      <c r="E48" s="115"/>
      <c r="F48" s="115"/>
      <c r="G48" s="115"/>
      <c r="H48" s="116"/>
      <c r="I48" s="2"/>
      <c r="J48" s="2"/>
    </row>
    <row r="50" spans="4:10" ht="15" customHeight="1" x14ac:dyDescent="0.2">
      <c r="D50" s="28"/>
      <c r="F50" s="2"/>
      <c r="G50" s="2"/>
      <c r="H50" s="2"/>
      <c r="I50" s="2"/>
      <c r="J50" s="2"/>
    </row>
    <row r="51" spans="4:10" ht="15" customHeight="1" x14ac:dyDescent="0.2">
      <c r="F51" s="2"/>
      <c r="G51" s="2"/>
      <c r="H51" s="2"/>
      <c r="I51" s="2"/>
      <c r="J51" s="2"/>
    </row>
    <row r="52" spans="4:10" ht="15" customHeight="1" x14ac:dyDescent="0.2">
      <c r="F52" s="2"/>
      <c r="G52" s="2"/>
      <c r="H52" s="2"/>
      <c r="I52" s="2"/>
      <c r="J52" s="2"/>
    </row>
    <row r="53" spans="4:10" ht="15" customHeight="1" x14ac:dyDescent="0.2">
      <c r="F53" s="2"/>
      <c r="G53" s="2"/>
      <c r="H53" s="2"/>
      <c r="I53" s="2"/>
      <c r="J53" s="2"/>
    </row>
    <row r="54" spans="4:10" ht="15" customHeight="1" x14ac:dyDescent="0.2">
      <c r="F54" s="2"/>
      <c r="G54" s="2"/>
      <c r="H54" s="2"/>
      <c r="I54" s="2"/>
      <c r="J54" s="2"/>
    </row>
    <row r="55" spans="4:10" ht="15" customHeight="1" x14ac:dyDescent="0.2">
      <c r="F55" s="2"/>
      <c r="G55" s="2"/>
      <c r="H55" s="2"/>
      <c r="I55" s="2"/>
      <c r="J55" s="2"/>
    </row>
    <row r="56" spans="4:10" ht="15" customHeight="1" x14ac:dyDescent="0.2">
      <c r="F56" s="2"/>
      <c r="G56" s="2"/>
      <c r="H56" s="2"/>
      <c r="I56" s="2"/>
      <c r="J56" s="2"/>
    </row>
    <row r="57" spans="4:10" ht="15" customHeight="1" x14ac:dyDescent="0.2">
      <c r="F57" s="2"/>
      <c r="G57" s="2"/>
      <c r="H57" s="2"/>
      <c r="I57" s="2"/>
      <c r="J57" s="2"/>
    </row>
    <row r="58" spans="4:10" ht="15" customHeight="1" x14ac:dyDescent="0.2">
      <c r="D58" s="30"/>
      <c r="F58" s="2"/>
      <c r="G58" s="2"/>
      <c r="H58" s="2"/>
      <c r="I58" s="2"/>
      <c r="J58" s="2"/>
    </row>
    <row r="59" spans="4:10" ht="15" customHeight="1" x14ac:dyDescent="0.2">
      <c r="F59" s="2"/>
      <c r="G59" s="2"/>
      <c r="H59" s="2"/>
      <c r="I59" s="2"/>
      <c r="J59" s="2"/>
    </row>
  </sheetData>
  <sheetProtection password="E4BE" sheet="1"/>
  <mergeCells count="79">
    <mergeCell ref="H4:H5"/>
    <mergeCell ref="H11:H12"/>
    <mergeCell ref="H17:H18"/>
    <mergeCell ref="I4:I5"/>
    <mergeCell ref="J4:J5"/>
    <mergeCell ref="J17:J18"/>
    <mergeCell ref="I11:I12"/>
    <mergeCell ref="J11:J12"/>
    <mergeCell ref="I9:I10"/>
    <mergeCell ref="I7:I8"/>
    <mergeCell ref="I13:I14"/>
    <mergeCell ref="I15:I16"/>
    <mergeCell ref="F4:F5"/>
    <mergeCell ref="G4:G5"/>
    <mergeCell ref="D48:H48"/>
    <mergeCell ref="H25:H26"/>
    <mergeCell ref="H27:H28"/>
    <mergeCell ref="H29:H30"/>
    <mergeCell ref="H31:H32"/>
    <mergeCell ref="H35:H36"/>
    <mergeCell ref="H37:H38"/>
    <mergeCell ref="H39:H40"/>
    <mergeCell ref="H9:H10"/>
    <mergeCell ref="H7:H8"/>
    <mergeCell ref="H13:H14"/>
    <mergeCell ref="H19:H20"/>
    <mergeCell ref="H21:H22"/>
    <mergeCell ref="H43:H44"/>
    <mergeCell ref="C4:C5"/>
    <mergeCell ref="D4:D5"/>
    <mergeCell ref="E4:E5"/>
    <mergeCell ref="A7:A42"/>
    <mergeCell ref="B35:B38"/>
    <mergeCell ref="B39:B40"/>
    <mergeCell ref="B41:B42"/>
    <mergeCell ref="B29:B34"/>
    <mergeCell ref="B9:B10"/>
    <mergeCell ref="B43:B44"/>
    <mergeCell ref="B23:B28"/>
    <mergeCell ref="A43:A44"/>
    <mergeCell ref="B7:B8"/>
    <mergeCell ref="B11:B14"/>
    <mergeCell ref="B15:B18"/>
    <mergeCell ref="B19:B22"/>
    <mergeCell ref="H15:H16"/>
    <mergeCell ref="I19:I20"/>
    <mergeCell ref="I21:I22"/>
    <mergeCell ref="I23:I24"/>
    <mergeCell ref="I17:I18"/>
    <mergeCell ref="J7:J8"/>
    <mergeCell ref="J13:J14"/>
    <mergeCell ref="J15:J16"/>
    <mergeCell ref="J19:J20"/>
    <mergeCell ref="J21:J22"/>
    <mergeCell ref="J9:J10"/>
    <mergeCell ref="H41:H42"/>
    <mergeCell ref="H23:H24"/>
    <mergeCell ref="I39:I40"/>
    <mergeCell ref="I41:I42"/>
    <mergeCell ref="I37:I38"/>
    <mergeCell ref="I29:I30"/>
    <mergeCell ref="I31:I32"/>
    <mergeCell ref="I33:I34"/>
    <mergeCell ref="H33:H34"/>
    <mergeCell ref="I35:I36"/>
    <mergeCell ref="I25:I26"/>
    <mergeCell ref="I27:I28"/>
    <mergeCell ref="I43:I44"/>
    <mergeCell ref="J41:J42"/>
    <mergeCell ref="J23:J24"/>
    <mergeCell ref="J25:J26"/>
    <mergeCell ref="J27:J28"/>
    <mergeCell ref="J29:J30"/>
    <mergeCell ref="J43:J44"/>
    <mergeCell ref="J31:J32"/>
    <mergeCell ref="J33:J34"/>
    <mergeCell ref="J35:J36"/>
    <mergeCell ref="J39:J40"/>
    <mergeCell ref="J37:J38"/>
  </mergeCells>
  <phoneticPr fontId="2"/>
  <printOptions horizontalCentered="1"/>
  <pageMargins left="0.59055118110236227" right="0.59055118110236227" top="0.98425196850393704" bottom="0.98425196850393704" header="0.51181102362204722" footer="0.51181102362204722"/>
  <pageSetup paperSize="9" scale="5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B8E0-AB47-49D6-91B3-80BADF9D239E}">
  <sheetPr>
    <pageSetUpPr fitToPage="1"/>
  </sheetPr>
  <dimension ref="A1:K26"/>
  <sheetViews>
    <sheetView view="pageBreakPreview" zoomScaleNormal="85" zoomScaleSheetLayoutView="100" workbookViewId="0"/>
  </sheetViews>
  <sheetFormatPr defaultColWidth="9" defaultRowHeight="15" customHeight="1" x14ac:dyDescent="0.2"/>
  <cols>
    <col min="1" max="2" width="43.08984375" style="2" customWidth="1"/>
    <col min="3" max="3" width="30.36328125" style="2" customWidth="1"/>
    <col min="4" max="4" width="11.453125" style="3" customWidth="1"/>
    <col min="5" max="5" width="8.08984375" style="2" customWidth="1"/>
    <col min="6" max="6" width="6.7265625" style="3" hidden="1" customWidth="1"/>
    <col min="7" max="7" width="9" style="3"/>
    <col min="8" max="8" width="9.7265625" style="3" customWidth="1"/>
    <col min="9" max="9" width="6.7265625" style="3" customWidth="1"/>
    <col min="10" max="10" width="12.36328125" style="3" customWidth="1"/>
    <col min="11" max="16384" width="9" style="2"/>
  </cols>
  <sheetData>
    <row r="1" spans="1:10" ht="17" x14ac:dyDescent="0.2">
      <c r="A1" s="1" t="s">
        <v>95</v>
      </c>
      <c r="B1" s="1"/>
    </row>
    <row r="2" spans="1:10" ht="20.25" customHeight="1" x14ac:dyDescent="0.2">
      <c r="A2" s="1"/>
      <c r="B2" s="1"/>
      <c r="D2" s="40" t="s">
        <v>72</v>
      </c>
      <c r="E2" s="2" t="s">
        <v>73</v>
      </c>
    </row>
    <row r="4" spans="1:10" ht="15" customHeight="1" x14ac:dyDescent="0.2">
      <c r="A4" s="4" t="s">
        <v>65</v>
      </c>
      <c r="B4" s="51" t="s">
        <v>182</v>
      </c>
      <c r="C4" s="137" t="s">
        <v>53</v>
      </c>
      <c r="D4" s="88" t="s">
        <v>88</v>
      </c>
      <c r="E4" s="90" t="s">
        <v>1</v>
      </c>
      <c r="F4" s="155" t="s">
        <v>3</v>
      </c>
      <c r="G4" s="155" t="s">
        <v>4</v>
      </c>
      <c r="H4" s="95" t="s">
        <v>5</v>
      </c>
      <c r="I4" s="95" t="s">
        <v>6</v>
      </c>
      <c r="J4" s="95" t="s">
        <v>93</v>
      </c>
    </row>
    <row r="5" spans="1:10" ht="15" customHeight="1" x14ac:dyDescent="0.2">
      <c r="A5" s="4" t="s">
        <v>7</v>
      </c>
      <c r="B5" s="5" t="s">
        <v>8</v>
      </c>
      <c r="C5" s="138"/>
      <c r="D5" s="89"/>
      <c r="E5" s="90"/>
      <c r="F5" s="156"/>
      <c r="G5" s="156"/>
      <c r="H5" s="96"/>
      <c r="I5" s="96"/>
      <c r="J5" s="96"/>
    </row>
    <row r="6" spans="1:10" ht="15" customHeight="1" x14ac:dyDescent="0.2">
      <c r="A6" s="74" t="s">
        <v>175</v>
      </c>
      <c r="B6" s="37"/>
      <c r="C6" s="50" t="s">
        <v>76</v>
      </c>
      <c r="D6" s="47"/>
      <c r="E6" s="10" t="s">
        <v>145</v>
      </c>
      <c r="F6" s="52"/>
      <c r="G6" s="12">
        <v>1.3</v>
      </c>
      <c r="H6" s="73">
        <f>D6*G6/1000</f>
        <v>0</v>
      </c>
      <c r="I6" s="75">
        <v>23500</v>
      </c>
      <c r="J6" s="69">
        <f>IF(ISERROR(H6*I6),"",ROUND(H6*I6,1))</f>
        <v>0</v>
      </c>
    </row>
    <row r="7" spans="1:10" ht="15" customHeight="1" x14ac:dyDescent="0.2">
      <c r="A7" s="74" t="s">
        <v>66</v>
      </c>
      <c r="B7" s="37" t="s">
        <v>66</v>
      </c>
      <c r="C7" s="80" t="s">
        <v>67</v>
      </c>
      <c r="D7" s="47"/>
      <c r="E7" s="10" t="s">
        <v>145</v>
      </c>
      <c r="F7" s="52"/>
      <c r="G7" s="12">
        <v>1000</v>
      </c>
      <c r="H7" s="73">
        <f>D7*G7/1000</f>
        <v>0</v>
      </c>
      <c r="I7" s="75">
        <v>23500</v>
      </c>
      <c r="J7" s="69">
        <f>IF(ISERROR(H7*I7),"",ROUND(H7*I7,1))</f>
        <v>0</v>
      </c>
    </row>
    <row r="8" spans="1:10" ht="15" customHeight="1" x14ac:dyDescent="0.2">
      <c r="A8" s="141" t="s">
        <v>176</v>
      </c>
      <c r="B8" s="147" t="s">
        <v>183</v>
      </c>
      <c r="C8" s="50" t="s">
        <v>85</v>
      </c>
      <c r="D8" s="47"/>
      <c r="E8" s="10" t="s">
        <v>145</v>
      </c>
      <c r="F8" s="52"/>
      <c r="G8" s="12">
        <v>200</v>
      </c>
      <c r="H8" s="120">
        <f>(D8*G8-D9*G9)/1000</f>
        <v>0</v>
      </c>
      <c r="I8" s="102">
        <v>23500</v>
      </c>
      <c r="J8" s="120">
        <f>IF(ISERROR(H8*I8),"",ROUND(H8*I8,1))</f>
        <v>0</v>
      </c>
    </row>
    <row r="9" spans="1:10" ht="15" customHeight="1" x14ac:dyDescent="0.2">
      <c r="A9" s="142"/>
      <c r="B9" s="148"/>
      <c r="C9" s="50" t="s">
        <v>86</v>
      </c>
      <c r="D9" s="47"/>
      <c r="E9" s="10" t="s">
        <v>145</v>
      </c>
      <c r="F9" s="52"/>
      <c r="G9" s="12">
        <v>1000</v>
      </c>
      <c r="H9" s="121"/>
      <c r="I9" s="103"/>
      <c r="J9" s="121"/>
    </row>
    <row r="10" spans="1:10" ht="15" customHeight="1" x14ac:dyDescent="0.2">
      <c r="A10" s="143"/>
      <c r="B10" s="147" t="s">
        <v>184</v>
      </c>
      <c r="C10" s="50" t="s">
        <v>85</v>
      </c>
      <c r="D10" s="47"/>
      <c r="E10" s="10" t="s">
        <v>145</v>
      </c>
      <c r="F10" s="52"/>
      <c r="G10" s="12">
        <v>600</v>
      </c>
      <c r="H10" s="120">
        <f>(D10*G10-D11*G11)/1000</f>
        <v>0</v>
      </c>
      <c r="I10" s="102">
        <v>23500</v>
      </c>
      <c r="J10" s="120">
        <f>IF(ISERROR(H10*I10),"",ROUND(H10*I10,1))</f>
        <v>0</v>
      </c>
    </row>
    <row r="11" spans="1:10" ht="15" customHeight="1" x14ac:dyDescent="0.2">
      <c r="A11" s="144"/>
      <c r="B11" s="148"/>
      <c r="C11" s="50" t="s">
        <v>86</v>
      </c>
      <c r="D11" s="47"/>
      <c r="E11" s="10" t="s">
        <v>145</v>
      </c>
      <c r="F11" s="52"/>
      <c r="G11" s="12">
        <v>1000</v>
      </c>
      <c r="H11" s="121"/>
      <c r="I11" s="103"/>
      <c r="J11" s="121"/>
    </row>
    <row r="12" spans="1:10" ht="15" customHeight="1" x14ac:dyDescent="0.2">
      <c r="A12" s="74" t="s">
        <v>177</v>
      </c>
      <c r="B12" s="37" t="s">
        <v>185</v>
      </c>
      <c r="C12" s="50" t="s">
        <v>68</v>
      </c>
      <c r="D12" s="47"/>
      <c r="E12" s="10" t="s">
        <v>145</v>
      </c>
      <c r="F12" s="52"/>
      <c r="G12" s="12">
        <v>19</v>
      </c>
      <c r="H12" s="73">
        <f>D12*G12/1000</f>
        <v>0</v>
      </c>
      <c r="I12" s="75">
        <v>23500</v>
      </c>
      <c r="J12" s="69">
        <f>IF(ISERROR(H12*I12),"",ROUND(H12*I12,1))</f>
        <v>0</v>
      </c>
    </row>
    <row r="13" spans="1:10" ht="15" customHeight="1" x14ac:dyDescent="0.2">
      <c r="A13" s="145" t="s">
        <v>178</v>
      </c>
      <c r="B13" s="147" t="s">
        <v>185</v>
      </c>
      <c r="C13" s="50" t="s">
        <v>69</v>
      </c>
      <c r="D13" s="47"/>
      <c r="E13" s="10" t="s">
        <v>145</v>
      </c>
      <c r="F13" s="52"/>
      <c r="G13" s="12">
        <v>1</v>
      </c>
      <c r="H13" s="120">
        <f>(D13*G13*D14/100)/1000</f>
        <v>0</v>
      </c>
      <c r="I13" s="102">
        <v>23500</v>
      </c>
      <c r="J13" s="120">
        <f>IF(ISERROR(H13*I13),"",ROUND(H13*I13,1))</f>
        <v>0</v>
      </c>
    </row>
    <row r="14" spans="1:10" ht="15" customHeight="1" x14ac:dyDescent="0.2">
      <c r="A14" s="145"/>
      <c r="B14" s="148"/>
      <c r="C14" s="50" t="s">
        <v>84</v>
      </c>
      <c r="D14" s="47"/>
      <c r="E14" s="10" t="s">
        <v>70</v>
      </c>
      <c r="F14" s="52"/>
      <c r="G14" s="25" t="s">
        <v>71</v>
      </c>
      <c r="H14" s="121"/>
      <c r="I14" s="103"/>
      <c r="J14" s="121"/>
    </row>
    <row r="15" spans="1:10" ht="15" customHeight="1" x14ac:dyDescent="0.2">
      <c r="A15" s="74" t="s">
        <v>179</v>
      </c>
      <c r="B15" s="37" t="s">
        <v>185</v>
      </c>
      <c r="C15" s="50" t="s">
        <v>190</v>
      </c>
      <c r="D15" s="47"/>
      <c r="E15" s="10" t="s">
        <v>145</v>
      </c>
      <c r="F15" s="12"/>
      <c r="G15" s="12">
        <v>1000</v>
      </c>
      <c r="H15" s="73">
        <f>D15*G15/1000</f>
        <v>0</v>
      </c>
      <c r="I15" s="75">
        <v>23500</v>
      </c>
      <c r="J15" s="69">
        <f>IF(ISERROR(H15*I15),"",ROUND(H15*I15,1))</f>
        <v>0</v>
      </c>
    </row>
    <row r="16" spans="1:10" ht="15" customHeight="1" x14ac:dyDescent="0.2">
      <c r="A16" s="74" t="s">
        <v>180</v>
      </c>
      <c r="B16" s="37" t="s">
        <v>185</v>
      </c>
      <c r="C16" s="50" t="s">
        <v>191</v>
      </c>
      <c r="D16" s="47"/>
      <c r="E16" s="10" t="s">
        <v>145</v>
      </c>
      <c r="F16" s="12"/>
      <c r="G16" s="12">
        <v>1000</v>
      </c>
      <c r="H16" s="73">
        <f>D16*G16/1000</f>
        <v>0</v>
      </c>
      <c r="I16" s="75">
        <v>23500</v>
      </c>
      <c r="J16" s="69">
        <f>IF(ISERROR(H16*I16),"",ROUND(H16*I16,1))</f>
        <v>0</v>
      </c>
    </row>
    <row r="17" spans="1:11" ht="26.25" customHeight="1" x14ac:dyDescent="0.2">
      <c r="A17" s="145" t="s">
        <v>181</v>
      </c>
      <c r="B17" s="149" t="s">
        <v>186</v>
      </c>
      <c r="C17" s="50" t="s">
        <v>192</v>
      </c>
      <c r="D17" s="47"/>
      <c r="E17" s="10" t="s">
        <v>145</v>
      </c>
      <c r="F17" s="12"/>
      <c r="G17" s="12">
        <v>45</v>
      </c>
      <c r="H17" s="120">
        <f>(D17*G17*D18/100)/1000</f>
        <v>0</v>
      </c>
      <c r="I17" s="102">
        <v>23500</v>
      </c>
      <c r="J17" s="120">
        <f>IF(ISERROR(H17*I17),"",ROUND(H17*I17,1))</f>
        <v>0</v>
      </c>
    </row>
    <row r="18" spans="1:11" ht="15" customHeight="1" x14ac:dyDescent="0.2">
      <c r="A18" s="146"/>
      <c r="B18" s="150"/>
      <c r="C18" s="50" t="s">
        <v>84</v>
      </c>
      <c r="D18" s="47"/>
      <c r="E18" s="10" t="s">
        <v>70</v>
      </c>
      <c r="F18" s="12"/>
      <c r="G18" s="25" t="s">
        <v>71</v>
      </c>
      <c r="H18" s="121"/>
      <c r="I18" s="103"/>
      <c r="J18" s="121"/>
    </row>
    <row r="19" spans="1:11" ht="15" customHeight="1" x14ac:dyDescent="0.2">
      <c r="A19" s="146"/>
      <c r="B19" s="149" t="s">
        <v>187</v>
      </c>
      <c r="C19" s="50" t="s">
        <v>192</v>
      </c>
      <c r="D19" s="47"/>
      <c r="E19" s="10" t="s">
        <v>145</v>
      </c>
      <c r="F19" s="12"/>
      <c r="G19" s="12">
        <v>70</v>
      </c>
      <c r="H19" s="120">
        <f>(D19*G19*D20/100)/1000</f>
        <v>0</v>
      </c>
      <c r="I19" s="102">
        <v>23500</v>
      </c>
      <c r="J19" s="120">
        <f>IF(ISERROR(H19*I19),"",ROUND(H19*I19,1))</f>
        <v>0</v>
      </c>
    </row>
    <row r="20" spans="1:11" ht="15" customHeight="1" x14ac:dyDescent="0.2">
      <c r="A20" s="146"/>
      <c r="B20" s="150"/>
      <c r="C20" s="50" t="s">
        <v>84</v>
      </c>
      <c r="D20" s="47"/>
      <c r="E20" s="10" t="s">
        <v>70</v>
      </c>
      <c r="F20" s="12"/>
      <c r="G20" s="25" t="s">
        <v>71</v>
      </c>
      <c r="H20" s="121"/>
      <c r="I20" s="103"/>
      <c r="J20" s="121"/>
    </row>
    <row r="21" spans="1:11" ht="15" customHeight="1" x14ac:dyDescent="0.2">
      <c r="A21" s="146"/>
      <c r="B21" s="149" t="s">
        <v>188</v>
      </c>
      <c r="C21" s="50" t="s">
        <v>192</v>
      </c>
      <c r="D21" s="47"/>
      <c r="E21" s="10" t="s">
        <v>145</v>
      </c>
      <c r="F21" s="12"/>
      <c r="G21" s="12">
        <v>2000</v>
      </c>
      <c r="H21" s="120">
        <f>(D21*G21*D22/100)/1000</f>
        <v>0</v>
      </c>
      <c r="I21" s="102">
        <v>23500</v>
      </c>
      <c r="J21" s="120">
        <f>IF(ISERROR(H21*I21),"",ROUND(H21*I21,1))</f>
        <v>0</v>
      </c>
    </row>
    <row r="22" spans="1:11" ht="15" customHeight="1" x14ac:dyDescent="0.2">
      <c r="A22" s="146"/>
      <c r="B22" s="150"/>
      <c r="C22" s="50" t="s">
        <v>84</v>
      </c>
      <c r="D22" s="47"/>
      <c r="E22" s="10" t="s">
        <v>70</v>
      </c>
      <c r="F22" s="12"/>
      <c r="G22" s="25" t="s">
        <v>71</v>
      </c>
      <c r="H22" s="121"/>
      <c r="I22" s="103"/>
      <c r="J22" s="121"/>
    </row>
    <row r="23" spans="1:11" ht="15" customHeight="1" x14ac:dyDescent="0.2">
      <c r="A23" s="146"/>
      <c r="B23" s="149" t="s">
        <v>189</v>
      </c>
      <c r="C23" s="50" t="s">
        <v>192</v>
      </c>
      <c r="D23" s="47"/>
      <c r="E23" s="10" t="s">
        <v>145</v>
      </c>
      <c r="F23" s="12"/>
      <c r="G23" s="12">
        <v>70</v>
      </c>
      <c r="H23" s="120">
        <f>(D23*G23*D24/100)/1000</f>
        <v>0</v>
      </c>
      <c r="I23" s="102">
        <v>23500</v>
      </c>
      <c r="J23" s="120">
        <f>IF(ISERROR(H23*I23),"",ROUND(H23*I23,1))</f>
        <v>0</v>
      </c>
    </row>
    <row r="24" spans="1:11" ht="15" customHeight="1" thickBot="1" x14ac:dyDescent="0.25">
      <c r="A24" s="146"/>
      <c r="B24" s="150"/>
      <c r="C24" s="50" t="s">
        <v>84</v>
      </c>
      <c r="D24" s="47"/>
      <c r="E24" s="10" t="s">
        <v>70</v>
      </c>
      <c r="F24" s="59"/>
      <c r="G24" s="25" t="s">
        <v>71</v>
      </c>
      <c r="H24" s="121"/>
      <c r="I24" s="103"/>
      <c r="J24" s="151"/>
    </row>
    <row r="25" spans="1:11" ht="15" customHeight="1" thickBot="1" x14ac:dyDescent="0.25">
      <c r="G25" s="13"/>
      <c r="H25" s="32"/>
      <c r="I25" s="20" t="s">
        <v>36</v>
      </c>
      <c r="J25" s="43">
        <f>SUM(J6:J24)</f>
        <v>0</v>
      </c>
      <c r="K25" s="45"/>
    </row>
    <row r="26" spans="1:11" ht="31.5" customHeight="1" thickBot="1" x14ac:dyDescent="0.25">
      <c r="C26" s="33" t="s">
        <v>75</v>
      </c>
      <c r="D26" s="152" t="str">
        <f>IF(J25=0,"数値を入力してください",IF(AND(J25&lt;3000),"3000t-CO2未満で対象外です。","3000t-CO2以上です。1号計画書1号報告書を提出して下さい。"))</f>
        <v>数値を入力してください</v>
      </c>
      <c r="E26" s="153"/>
      <c r="F26" s="153"/>
      <c r="G26" s="153"/>
      <c r="H26" s="154"/>
      <c r="I26" s="2"/>
      <c r="J26" s="2"/>
    </row>
  </sheetData>
  <sheetProtection password="E4BE" sheet="1"/>
  <mergeCells count="40">
    <mergeCell ref="I4:I5"/>
    <mergeCell ref="J4:J5"/>
    <mergeCell ref="H8:H9"/>
    <mergeCell ref="H10:H11"/>
    <mergeCell ref="H13:H14"/>
    <mergeCell ref="H4:H5"/>
    <mergeCell ref="I8:I9"/>
    <mergeCell ref="I10:I11"/>
    <mergeCell ref="I13:I14"/>
    <mergeCell ref="J8:J9"/>
    <mergeCell ref="J10:J11"/>
    <mergeCell ref="J13:J14"/>
    <mergeCell ref="C4:C5"/>
    <mergeCell ref="D4:D5"/>
    <mergeCell ref="E4:E5"/>
    <mergeCell ref="F4:F5"/>
    <mergeCell ref="G4:G5"/>
    <mergeCell ref="I23:I24"/>
    <mergeCell ref="J23:J24"/>
    <mergeCell ref="D26:H26"/>
    <mergeCell ref="H17:H18"/>
    <mergeCell ref="H19:H20"/>
    <mergeCell ref="H21:H22"/>
    <mergeCell ref="H23:H24"/>
    <mergeCell ref="I17:I18"/>
    <mergeCell ref="I19:I20"/>
    <mergeCell ref="I21:I22"/>
    <mergeCell ref="J17:J18"/>
    <mergeCell ref="J19:J20"/>
    <mergeCell ref="J21:J22"/>
    <mergeCell ref="A8:A11"/>
    <mergeCell ref="A13:A14"/>
    <mergeCell ref="A17:A24"/>
    <mergeCell ref="B8:B9"/>
    <mergeCell ref="B10:B11"/>
    <mergeCell ref="B13:B14"/>
    <mergeCell ref="B17:B18"/>
    <mergeCell ref="B19:B20"/>
    <mergeCell ref="B21:B22"/>
    <mergeCell ref="B23:B24"/>
  </mergeCells>
  <phoneticPr fontId="2"/>
  <printOptions horizontalCentered="1"/>
  <pageMargins left="0.59055118110236227" right="0.59055118110236227" top="0.98425196850393704" bottom="0.98425196850393704" header="0.51181102362204722" footer="0.51181102362204722"/>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EDE3-4DCC-46CD-A6CE-5E8282A95433}">
  <sheetPr>
    <pageSetUpPr fitToPage="1"/>
  </sheetPr>
  <dimension ref="A1:K21"/>
  <sheetViews>
    <sheetView view="pageBreakPreview" zoomScaleNormal="100" zoomScaleSheetLayoutView="100" workbookViewId="0"/>
  </sheetViews>
  <sheetFormatPr defaultColWidth="9" defaultRowHeight="15" customHeight="1" x14ac:dyDescent="0.2"/>
  <cols>
    <col min="1" max="1" width="25.453125" style="2" customWidth="1"/>
    <col min="2" max="2" width="30.453125" style="2" bestFit="1" customWidth="1"/>
    <col min="3" max="4" width="11.453125" style="3" customWidth="1"/>
    <col min="5" max="5" width="11.453125" style="2" customWidth="1"/>
    <col min="6" max="6" width="8.6328125" style="3" customWidth="1"/>
    <col min="7" max="7" width="6.7265625" style="3" customWidth="1"/>
    <col min="8" max="8" width="12.36328125" style="3" customWidth="1"/>
    <col min="9" max="16384" width="9" style="2"/>
  </cols>
  <sheetData>
    <row r="1" spans="1:11" ht="17" x14ac:dyDescent="0.2">
      <c r="A1" s="1" t="s">
        <v>94</v>
      </c>
    </row>
    <row r="2" spans="1:11" ht="20.25" customHeight="1" x14ac:dyDescent="0.2">
      <c r="A2" s="1"/>
      <c r="C2" s="40" t="s">
        <v>72</v>
      </c>
      <c r="D2" s="34" t="s">
        <v>73</v>
      </c>
    </row>
    <row r="4" spans="1:11" ht="15" customHeight="1" x14ac:dyDescent="0.2">
      <c r="A4" s="4" t="s">
        <v>0</v>
      </c>
      <c r="B4" s="5"/>
      <c r="C4" s="168" t="s">
        <v>53</v>
      </c>
      <c r="D4" s="169"/>
      <c r="E4" s="88" t="s">
        <v>88</v>
      </c>
      <c r="F4" s="90" t="s">
        <v>1</v>
      </c>
      <c r="G4" s="155" t="s">
        <v>4</v>
      </c>
      <c r="H4" s="95" t="s">
        <v>5</v>
      </c>
      <c r="I4" s="95" t="s">
        <v>6</v>
      </c>
      <c r="J4" s="95" t="s">
        <v>93</v>
      </c>
    </row>
    <row r="5" spans="1:11" ht="15" customHeight="1" x14ac:dyDescent="0.2">
      <c r="A5" s="4" t="s">
        <v>7</v>
      </c>
      <c r="B5" s="5" t="s">
        <v>8</v>
      </c>
      <c r="C5" s="170"/>
      <c r="D5" s="171"/>
      <c r="E5" s="89"/>
      <c r="F5" s="90"/>
      <c r="G5" s="156"/>
      <c r="H5" s="96"/>
      <c r="I5" s="96"/>
      <c r="J5" s="96"/>
    </row>
    <row r="6" spans="1:11" ht="15" customHeight="1" x14ac:dyDescent="0.3">
      <c r="A6" s="36" t="s">
        <v>77</v>
      </c>
      <c r="B6" s="24" t="s">
        <v>79</v>
      </c>
      <c r="C6" s="166" t="s">
        <v>193</v>
      </c>
      <c r="D6" s="167"/>
      <c r="E6" s="47"/>
      <c r="F6" s="37" t="s">
        <v>98</v>
      </c>
      <c r="G6" s="12">
        <v>0.2</v>
      </c>
      <c r="H6" s="29">
        <f>E6*G6/1000</f>
        <v>0</v>
      </c>
      <c r="I6" s="75">
        <v>16100</v>
      </c>
      <c r="J6" s="35">
        <f>IF(ISERROR(H6*I6),"",ROUND(H6*I6,1))</f>
        <v>0</v>
      </c>
    </row>
    <row r="7" spans="1:11" ht="15" customHeight="1" x14ac:dyDescent="0.2">
      <c r="A7" s="157" t="s">
        <v>87</v>
      </c>
      <c r="B7" s="24" t="s">
        <v>80</v>
      </c>
      <c r="C7" s="160" t="s">
        <v>78</v>
      </c>
      <c r="D7" s="161"/>
      <c r="E7" s="47"/>
      <c r="F7" s="37" t="s">
        <v>98</v>
      </c>
      <c r="G7" s="12">
        <v>20</v>
      </c>
      <c r="H7" s="29">
        <f>E7*G7/1000</f>
        <v>0</v>
      </c>
      <c r="I7" s="75">
        <v>16100</v>
      </c>
      <c r="J7" s="35">
        <f>IF(ISERROR(H7*I7),"",ROUND(H7*I7,1))</f>
        <v>0</v>
      </c>
    </row>
    <row r="8" spans="1:11" ht="15" customHeight="1" x14ac:dyDescent="0.2">
      <c r="A8" s="158"/>
      <c r="B8" s="24" t="s">
        <v>81</v>
      </c>
      <c r="C8" s="162"/>
      <c r="D8" s="163"/>
      <c r="E8" s="47"/>
      <c r="F8" s="37" t="s">
        <v>98</v>
      </c>
      <c r="G8" s="12">
        <v>200</v>
      </c>
      <c r="H8" s="29">
        <f>E8*G8/1000</f>
        <v>0</v>
      </c>
      <c r="I8" s="75">
        <v>16100</v>
      </c>
      <c r="J8" s="35">
        <f>IF(ISERROR(H8*I8),"",ROUND(H8*I8,1))</f>
        <v>0</v>
      </c>
    </row>
    <row r="9" spans="1:11" ht="15" customHeight="1" x14ac:dyDescent="0.2">
      <c r="A9" s="158"/>
      <c r="B9" s="24" t="s">
        <v>82</v>
      </c>
      <c r="C9" s="162"/>
      <c r="D9" s="163"/>
      <c r="E9" s="47"/>
      <c r="F9" s="37" t="s">
        <v>98</v>
      </c>
      <c r="G9" s="25">
        <v>30</v>
      </c>
      <c r="H9" s="29">
        <f>E9*G9/1000</f>
        <v>0</v>
      </c>
      <c r="I9" s="75">
        <v>16100</v>
      </c>
      <c r="J9" s="35">
        <f>IF(ISERROR(H9*I9),"",ROUND(H9*I9,1))</f>
        <v>0</v>
      </c>
    </row>
    <row r="10" spans="1:11" ht="15" customHeight="1" thickBot="1" x14ac:dyDescent="0.25">
      <c r="A10" s="159"/>
      <c r="B10" s="24" t="s">
        <v>83</v>
      </c>
      <c r="C10" s="164"/>
      <c r="D10" s="165"/>
      <c r="E10" s="47"/>
      <c r="F10" s="37" t="s">
        <v>98</v>
      </c>
      <c r="G10" s="12">
        <v>300</v>
      </c>
      <c r="H10" s="29">
        <f>E10*G10/1000</f>
        <v>0</v>
      </c>
      <c r="I10" s="75">
        <v>16100</v>
      </c>
      <c r="J10" s="42">
        <f>IF(ISERROR(H10*I10),"",ROUND(H10*I10,1))</f>
        <v>0</v>
      </c>
    </row>
    <row r="11" spans="1:11" ht="15" customHeight="1" thickBot="1" x14ac:dyDescent="0.25">
      <c r="E11" s="3"/>
      <c r="G11" s="2"/>
      <c r="H11" s="13"/>
      <c r="I11" s="20" t="s">
        <v>36</v>
      </c>
      <c r="J11" s="48">
        <f>SUM(J6:J10)</f>
        <v>0</v>
      </c>
      <c r="K11" s="45"/>
    </row>
    <row r="12" spans="1:11" ht="31.5" customHeight="1" thickBot="1" x14ac:dyDescent="0.25">
      <c r="B12" s="33" t="s">
        <v>75</v>
      </c>
      <c r="C12" s="152" t="str">
        <f>IF(J11=0,"数値を入力してください",IF(AND(J11&lt;3000),"3000t-CO2未満で対象外です。","3000t-CO2以上です。1号計画書1号報告書を提出して下さい。"))</f>
        <v>数値を入力してください</v>
      </c>
      <c r="D12" s="153"/>
      <c r="E12" s="154"/>
      <c r="G12" s="2"/>
      <c r="H12" s="2"/>
      <c r="J12" s="46"/>
    </row>
    <row r="14" spans="1:11" ht="15" customHeight="1" x14ac:dyDescent="0.2">
      <c r="B14" s="3"/>
      <c r="D14" s="2"/>
      <c r="E14" s="3"/>
    </row>
    <row r="15" spans="1:11" ht="15" customHeight="1" x14ac:dyDescent="0.2">
      <c r="B15" s="3"/>
      <c r="D15" s="2"/>
      <c r="E15" s="3"/>
    </row>
    <row r="16" spans="1:11" ht="15" customHeight="1" x14ac:dyDescent="0.2">
      <c r="B16" s="3"/>
      <c r="D16" s="2"/>
      <c r="E16" s="3"/>
    </row>
    <row r="17" spans="2:5" ht="15" customHeight="1" x14ac:dyDescent="0.2">
      <c r="B17" s="3"/>
      <c r="D17" s="2"/>
      <c r="E17" s="3"/>
    </row>
    <row r="18" spans="2:5" ht="15" customHeight="1" x14ac:dyDescent="0.2">
      <c r="B18" s="3"/>
      <c r="D18" s="2"/>
      <c r="E18" s="3"/>
    </row>
    <row r="19" spans="2:5" ht="15" customHeight="1" x14ac:dyDescent="0.2">
      <c r="B19" s="3"/>
      <c r="D19" s="2"/>
      <c r="E19" s="3"/>
    </row>
    <row r="20" spans="2:5" ht="15" customHeight="1" x14ac:dyDescent="0.2">
      <c r="B20" s="3"/>
      <c r="D20" s="2"/>
      <c r="E20" s="3"/>
    </row>
    <row r="21" spans="2:5" ht="15" customHeight="1" x14ac:dyDescent="0.2">
      <c r="B21" s="3"/>
      <c r="D21" s="2"/>
      <c r="E21" s="3"/>
    </row>
  </sheetData>
  <sheetProtection password="E4BE" sheet="1"/>
  <mergeCells count="11">
    <mergeCell ref="J4:J5"/>
    <mergeCell ref="C6:D6"/>
    <mergeCell ref="C4:D5"/>
    <mergeCell ref="F4:F5"/>
    <mergeCell ref="G4:G5"/>
    <mergeCell ref="E4:E5"/>
    <mergeCell ref="C12:E12"/>
    <mergeCell ref="A7:A10"/>
    <mergeCell ref="C7:D10"/>
    <mergeCell ref="H4:H5"/>
    <mergeCell ref="I4:I5"/>
  </mergeCells>
  <phoneticPr fontId="2"/>
  <pageMargins left="0.7" right="0.7" top="0.75" bottom="0.75" header="0.3" footer="0.3"/>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条例判定フロー（2030年目標）</vt:lpstr>
      <vt:lpstr>エネルギー使用量（原油換算用）</vt:lpstr>
      <vt:lpstr>HFC算定用</vt:lpstr>
      <vt:lpstr>PFC算定用</vt:lpstr>
      <vt:lpstr>SF6算定用</vt:lpstr>
      <vt:lpstr>NF3算定用</vt:lpstr>
      <vt:lpstr>HFC算定用!Print_Area</vt:lpstr>
      <vt:lpstr>NF3算定用!Print_Area</vt:lpstr>
      <vt:lpstr>PFC算定用!Print_Area</vt:lpstr>
      <vt:lpstr>SF6算定用!Print_Area</vt:lpstr>
      <vt:lpstr>'エネルギー使用量（原油換算用）'!Print_Area</vt:lpstr>
      <vt:lpstr>'条例判定フロー（2030年目標）'!Print_Area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毛利　菜七</cp:lastModifiedBy>
  <cp:lastPrinted>2024-03-26T11:19:40Z</cp:lastPrinted>
  <dcterms:created xsi:type="dcterms:W3CDTF">2014-06-30T07:40:16Z</dcterms:created>
  <dcterms:modified xsi:type="dcterms:W3CDTF">2026-04-02T06:51:34Z</dcterms:modified>
</cp:coreProperties>
</file>