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50" windowWidth="14940" windowHeight="8100" activeTab="0"/>
  </bookViews>
  <sheets>
    <sheet name="3-25" sheetId="1" r:id="rId1"/>
  </sheets>
  <definedNames>
    <definedName name="_xlnm.Print_Area" localSheetId="0">'3-25'!$B$1:$P$31</definedName>
    <definedName name="_xlnm.Print_Titles" localSheetId="0">'3-25'!$2:$3</definedName>
  </definedNames>
  <calcPr fullCalcOnLoad="1"/>
</workbook>
</file>

<file path=xl/sharedStrings.xml><?xml version="1.0" encoding="utf-8"?>
<sst xmlns="http://schemas.openxmlformats.org/spreadsheetml/2006/main" count="128" uniqueCount="105">
  <si>
    <t>太子町鵤</t>
  </si>
  <si>
    <t>中国自動車道</t>
  </si>
  <si>
    <t>要請限度</t>
  </si>
  <si>
    <t>一般国道１７３号</t>
  </si>
  <si>
    <t>一般国道１７６号</t>
  </si>
  <si>
    <t>一般国道３７３号</t>
  </si>
  <si>
    <t>路線名</t>
  </si>
  <si>
    <t>調査地点</t>
  </si>
  <si>
    <t>調査日</t>
  </si>
  <si>
    <t>車線数</t>
  </si>
  <si>
    <t>測定結果</t>
  </si>
  <si>
    <t>昼間</t>
  </si>
  <si>
    <t>夜間</t>
  </si>
  <si>
    <t>全時間達成で○</t>
  </si>
  <si>
    <t>昼間のみ達成で○</t>
  </si>
  <si>
    <t>夜間のみ達成で○</t>
  </si>
  <si>
    <t>昼夜間とも未達成で○</t>
  </si>
  <si>
    <t>昼夜間とも達成</t>
  </si>
  <si>
    <t>昼間のみ達成</t>
  </si>
  <si>
    <t>夜間のみ達成</t>
  </si>
  <si>
    <t>昼夜間とも未達成</t>
  </si>
  <si>
    <t>一般国道２号</t>
  </si>
  <si>
    <t>芦屋市春日町</t>
  </si>
  <si>
    <t>～</t>
  </si>
  <si>
    <t>～</t>
  </si>
  <si>
    <t>太子町松尾</t>
  </si>
  <si>
    <t xml:space="preserve">  26日</t>
  </si>
  <si>
    <t>一般国道９号</t>
  </si>
  <si>
    <t>朝来市和田山町土田</t>
  </si>
  <si>
    <t>28日</t>
  </si>
  <si>
    <t>一般国道１７５号</t>
  </si>
  <si>
    <t>西脇市高松町</t>
  </si>
  <si>
    <t>三木市別所町高木</t>
  </si>
  <si>
    <t>21日</t>
  </si>
  <si>
    <t>三田市長坂</t>
  </si>
  <si>
    <t>13日</t>
  </si>
  <si>
    <t>丹波市柏原町母坪</t>
  </si>
  <si>
    <t>～</t>
  </si>
  <si>
    <t>一般国道１７９号</t>
  </si>
  <si>
    <t>一般国道２５０号</t>
  </si>
  <si>
    <t>相生市千尋町</t>
  </si>
  <si>
    <t>一般国道３１２号</t>
  </si>
  <si>
    <t>豊岡市塩津町</t>
  </si>
  <si>
    <t>宝塚市清荒神</t>
  </si>
  <si>
    <t>～</t>
  </si>
  <si>
    <t>阪神高速道路湾岸線</t>
  </si>
  <si>
    <t>芦屋市陽光町</t>
  </si>
  <si>
    <t>～</t>
  </si>
  <si>
    <t>県道宗佐土山線</t>
  </si>
  <si>
    <t>稲美町国岡</t>
  </si>
  <si>
    <t>～</t>
  </si>
  <si>
    <t>県道８４号</t>
  </si>
  <si>
    <t>県道３４４号</t>
  </si>
  <si>
    <t>県道尼崎宝塚線</t>
  </si>
  <si>
    <t>市道宮川線</t>
  </si>
  <si>
    <t>芦屋市大原町</t>
  </si>
  <si>
    <t>～</t>
  </si>
  <si>
    <t>要請限度値適合状況</t>
  </si>
  <si>
    <t>高砂市阿弥陀町阿弥陀</t>
  </si>
  <si>
    <t>17日</t>
  </si>
  <si>
    <t>～</t>
  </si>
  <si>
    <t>上郡町梨ヶ原</t>
  </si>
  <si>
    <t>21日</t>
  </si>
  <si>
    <t>一般国道１７１号</t>
  </si>
  <si>
    <t>伊丹市昆陽北</t>
  </si>
  <si>
    <t>～</t>
  </si>
  <si>
    <t>川西市多田桜木</t>
  </si>
  <si>
    <t>9日</t>
  </si>
  <si>
    <t>～</t>
  </si>
  <si>
    <t>25日</t>
  </si>
  <si>
    <t>10日</t>
  </si>
  <si>
    <t>宝塚市小浜</t>
  </si>
  <si>
    <t>18日</t>
  </si>
  <si>
    <t>川西市小花</t>
  </si>
  <si>
    <t xml:space="preserve"> 14日</t>
  </si>
  <si>
    <t xml:space="preserve">   16日</t>
  </si>
  <si>
    <t xml:space="preserve">&lt;30 </t>
  </si>
  <si>
    <t>○</t>
  </si>
  <si>
    <t>20日</t>
  </si>
  <si>
    <t>○</t>
  </si>
  <si>
    <t>播磨町南大中</t>
  </si>
  <si>
    <t xml:space="preserve"> 20日</t>
  </si>
  <si>
    <t>上郡町赤松</t>
  </si>
  <si>
    <t>～</t>
  </si>
  <si>
    <t xml:space="preserve"> 　22日</t>
  </si>
  <si>
    <t xml:space="preserve">&lt;30 </t>
  </si>
  <si>
    <t>福崎町西大貫</t>
  </si>
  <si>
    <t>14日</t>
  </si>
  <si>
    <t>県道中寺北条線</t>
  </si>
  <si>
    <t>加西市福居</t>
  </si>
  <si>
    <t>～</t>
  </si>
  <si>
    <t xml:space="preserve">   22日</t>
  </si>
  <si>
    <t xml:space="preserve">&lt;30 </t>
  </si>
  <si>
    <t xml:space="preserve">   10日</t>
  </si>
  <si>
    <t>宝塚市安倉西</t>
  </si>
  <si>
    <t>～</t>
  </si>
  <si>
    <t>28日</t>
  </si>
  <si>
    <t>～</t>
  </si>
  <si>
    <t>24日</t>
  </si>
  <si>
    <t>市道山手幹線</t>
  </si>
  <si>
    <t>芦屋市松ノ内町</t>
  </si>
  <si>
    <t>～</t>
  </si>
  <si>
    <t xml:space="preserve">&lt;30 </t>
  </si>
  <si>
    <t>（備考）・測定値&lt;30は振動レベル30デシベル未満を示す。
　　　　・小野市浄谷はデータ収録装置故障のため、欠測。</t>
  </si>
  <si>
    <t>第3-25表　移動観測車による道路交通振動測定結果(平成18年度)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</si>
</sst>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0.00000000"/>
    <numFmt numFmtId="209" formatCode="0.0000000"/>
    <numFmt numFmtId="210" formatCode="0.000000"/>
    <numFmt numFmtId="211" formatCode="0.000000000"/>
    <numFmt numFmtId="212" formatCode="0.0000000000"/>
    <numFmt numFmtId="213" formatCode="#,##0.0;[Red]\-#,##0.0"/>
    <numFmt numFmtId="214" formatCode="General\ \ \ "/>
    <numFmt numFmtId="215" formatCode="mmm\-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m&quot;月&quot;d&quot;日&quot;;@"/>
  </numFmts>
  <fonts count="13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" fillId="0" borderId="0">
      <alignment/>
      <protection/>
    </xf>
  </cellStyleXfs>
  <cellXfs count="122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7" fillId="0" borderId="0" xfId="21" applyFont="1" applyFill="1" applyBorder="1" applyAlignment="1">
      <alignment horizontal="left"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NumberFormat="1" applyFont="1" applyAlignment="1">
      <alignment vertical="center"/>
      <protection/>
    </xf>
    <xf numFmtId="0" fontId="9" fillId="0" borderId="0" xfId="21" applyFont="1" applyFill="1" applyBorder="1" applyAlignment="1">
      <alignment horizontal="left"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Fill="1" applyBorder="1" applyAlignment="1">
      <alignment horizontal="center" vertical="center" wrapText="1"/>
      <protection/>
    </xf>
    <xf numFmtId="0" fontId="10" fillId="0" borderId="0" xfId="21" applyFont="1" applyAlignment="1">
      <alignment vertical="center" wrapText="1"/>
      <protection/>
    </xf>
    <xf numFmtId="0" fontId="11" fillId="0" borderId="0" xfId="21" applyFont="1" applyAlignment="1">
      <alignment vertical="center"/>
      <protection/>
    </xf>
    <xf numFmtId="0" fontId="10" fillId="0" borderId="0" xfId="21" applyFont="1" applyBorder="1" applyAlignment="1">
      <alignment horizontal="center" vertical="center" textRotation="255"/>
      <protection/>
    </xf>
    <xf numFmtId="0" fontId="8" fillId="0" borderId="0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56" fontId="10" fillId="0" borderId="8" xfId="0" applyNumberFormat="1" applyFont="1" applyFill="1" applyBorder="1" applyAlignment="1">
      <alignment vertical="center"/>
    </xf>
    <xf numFmtId="56" fontId="10" fillId="0" borderId="9" xfId="0" applyNumberFormat="1" applyFont="1" applyFill="1" applyBorder="1" applyAlignment="1">
      <alignment vertical="center"/>
    </xf>
    <xf numFmtId="220" fontId="10" fillId="0" borderId="10" xfId="0" applyNumberFormat="1" applyFont="1" applyFill="1" applyBorder="1" applyAlignment="1">
      <alignment horizontal="right" vertical="center"/>
    </xf>
    <xf numFmtId="0" fontId="10" fillId="0" borderId="7" xfId="0" applyNumberFormat="1" applyFont="1" applyFill="1" applyBorder="1" applyAlignment="1">
      <alignment vertical="center"/>
    </xf>
    <xf numFmtId="197" fontId="10" fillId="0" borderId="7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 shrinkToFit="1"/>
    </xf>
    <xf numFmtId="56" fontId="10" fillId="0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vertical="center"/>
    </xf>
    <xf numFmtId="197" fontId="10" fillId="0" borderId="8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97" fontId="10" fillId="0" borderId="7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56" fontId="10" fillId="0" borderId="16" xfId="0" applyNumberFormat="1" applyFont="1" applyFill="1" applyBorder="1" applyAlignment="1">
      <alignment vertical="center"/>
    </xf>
    <xf numFmtId="56" fontId="10" fillId="0" borderId="13" xfId="0" applyNumberFormat="1" applyFont="1" applyFill="1" applyBorder="1" applyAlignment="1">
      <alignment vertical="center"/>
    </xf>
    <xf numFmtId="14" fontId="10" fillId="0" borderId="17" xfId="0" applyNumberFormat="1" applyFont="1" applyFill="1" applyBorder="1" applyAlignment="1">
      <alignment horizontal="right" vertical="center"/>
    </xf>
    <xf numFmtId="0" fontId="10" fillId="0" borderId="15" xfId="0" applyNumberFormat="1" applyFont="1" applyFill="1" applyBorder="1" applyAlignment="1">
      <alignment vertical="center"/>
    </xf>
    <xf numFmtId="197" fontId="10" fillId="0" borderId="15" xfId="0" applyNumberFormat="1" applyFont="1" applyFill="1" applyBorder="1" applyAlignment="1">
      <alignment vertical="center"/>
    </xf>
    <xf numFmtId="197" fontId="10" fillId="0" borderId="18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shrinkToFit="1"/>
    </xf>
    <xf numFmtId="56" fontId="10" fillId="0" borderId="18" xfId="0" applyNumberFormat="1" applyFont="1" applyFill="1" applyBorder="1" applyAlignment="1">
      <alignment vertical="center"/>
    </xf>
    <xf numFmtId="56" fontId="10" fillId="0" borderId="19" xfId="0" applyNumberFormat="1" applyFont="1" applyFill="1" applyBorder="1" applyAlignment="1">
      <alignment horizontal="right" vertical="center"/>
    </xf>
    <xf numFmtId="0" fontId="10" fillId="0" borderId="19" xfId="0" applyNumberFormat="1" applyFont="1" applyFill="1" applyBorder="1" applyAlignment="1">
      <alignment vertical="center"/>
    </xf>
    <xf numFmtId="197" fontId="10" fillId="0" borderId="20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56" fontId="10" fillId="0" borderId="14" xfId="0" applyNumberFormat="1" applyFont="1" applyFill="1" applyBorder="1" applyAlignment="1">
      <alignment vertical="center"/>
    </xf>
    <xf numFmtId="0" fontId="10" fillId="0" borderId="20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56" fontId="10" fillId="0" borderId="23" xfId="0" applyNumberFormat="1" applyFont="1" applyFill="1" applyBorder="1" applyAlignment="1">
      <alignment vertical="center"/>
    </xf>
    <xf numFmtId="56" fontId="10" fillId="0" borderId="22" xfId="0" applyNumberFormat="1" applyFont="1" applyFill="1" applyBorder="1" applyAlignment="1">
      <alignment vertical="center"/>
    </xf>
    <xf numFmtId="220" fontId="10" fillId="0" borderId="24" xfId="0" applyNumberFormat="1" applyFont="1" applyFill="1" applyBorder="1" applyAlignment="1">
      <alignment horizontal="right" vertical="center"/>
    </xf>
    <xf numFmtId="0" fontId="10" fillId="0" borderId="5" xfId="0" applyNumberFormat="1" applyFont="1" applyFill="1" applyBorder="1" applyAlignment="1">
      <alignment vertical="center"/>
    </xf>
    <xf numFmtId="197" fontId="10" fillId="0" borderId="5" xfId="0" applyNumberFormat="1" applyFont="1" applyFill="1" applyBorder="1" applyAlignment="1">
      <alignment vertical="center"/>
    </xf>
    <xf numFmtId="197" fontId="10" fillId="0" borderId="5" xfId="0" applyNumberFormat="1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/>
    </xf>
    <xf numFmtId="56" fontId="10" fillId="0" borderId="0" xfId="0" applyNumberFormat="1" applyFont="1" applyBorder="1" applyAlignment="1">
      <alignment vertical="center"/>
    </xf>
    <xf numFmtId="56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vertical="center"/>
    </xf>
    <xf numFmtId="197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shrinkToFit="1"/>
    </xf>
    <xf numFmtId="0" fontId="10" fillId="0" borderId="19" xfId="0" applyFont="1" applyFill="1" applyBorder="1" applyAlignment="1">
      <alignment horizontal="left" vertical="center" shrinkToFit="1"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10" fillId="0" borderId="29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2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10" fillId="0" borderId="31" xfId="0" applyNumberFormat="1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35" xfId="0" applyFont="1" applyFill="1" applyBorder="1" applyAlignment="1">
      <alignment horizontal="left" vertical="center" shrinkToFit="1"/>
    </xf>
    <xf numFmtId="0" fontId="10" fillId="0" borderId="36" xfId="0" applyFont="1" applyFill="1" applyBorder="1" applyAlignment="1">
      <alignment horizontal="left" vertical="center" shrinkToFi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3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交通 表10 自動車振動の要請限度との対比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view="pageBreakPreview" zoomScaleSheetLayoutView="100" workbookViewId="0" topLeftCell="B1">
      <selection activeCell="G7" sqref="G7"/>
    </sheetView>
  </sheetViews>
  <sheetFormatPr defaultColWidth="9.140625" defaultRowHeight="27" customHeight="1"/>
  <cols>
    <col min="1" max="1" width="6.57421875" style="3" hidden="1" customWidth="1"/>
    <col min="2" max="2" width="12.7109375" style="11" customWidth="1"/>
    <col min="3" max="3" width="13.28125" style="11" customWidth="1"/>
    <col min="4" max="4" width="25.421875" style="12" customWidth="1"/>
    <col min="5" max="5" width="17.28125" style="12" hidden="1" customWidth="1"/>
    <col min="6" max="6" width="3.8515625" style="12" hidden="1" customWidth="1"/>
    <col min="7" max="7" width="13.28125" style="3" bestFit="1" customWidth="1"/>
    <col min="8" max="8" width="3.57421875" style="3" customWidth="1"/>
    <col min="9" max="9" width="11.140625" style="3" customWidth="1"/>
    <col min="10" max="10" width="8.00390625" style="4" customWidth="1"/>
    <col min="11" max="12" width="9.8515625" style="3" customWidth="1"/>
    <col min="13" max="16" width="6.421875" style="3" customWidth="1"/>
    <col min="17" max="20" width="0" style="3" hidden="1" customWidth="1"/>
    <col min="21" max="21" width="12.140625" style="3" hidden="1" customWidth="1"/>
    <col min="22" max="16384" width="10.28125" style="3" customWidth="1"/>
  </cols>
  <sheetData>
    <row r="1" spans="1:6" ht="27" customHeight="1" thickBot="1">
      <c r="A1" s="2"/>
      <c r="B1" s="1" t="s">
        <v>104</v>
      </c>
      <c r="C1" s="2"/>
      <c r="D1" s="2"/>
      <c r="E1" s="2"/>
      <c r="F1" s="2"/>
    </row>
    <row r="2" spans="1:16" s="6" customFormat="1" ht="27" customHeight="1">
      <c r="A2" s="5"/>
      <c r="B2" s="116" t="s">
        <v>6</v>
      </c>
      <c r="C2" s="117"/>
      <c r="D2" s="120" t="s">
        <v>7</v>
      </c>
      <c r="E2" s="14"/>
      <c r="F2" s="15"/>
      <c r="G2" s="106" t="s">
        <v>8</v>
      </c>
      <c r="H2" s="107"/>
      <c r="I2" s="108"/>
      <c r="J2" s="88" t="s">
        <v>9</v>
      </c>
      <c r="K2" s="90" t="s">
        <v>10</v>
      </c>
      <c r="L2" s="91"/>
      <c r="M2" s="92" t="s">
        <v>2</v>
      </c>
      <c r="N2" s="93"/>
      <c r="O2" s="92" t="s">
        <v>57</v>
      </c>
      <c r="P2" s="94"/>
    </row>
    <row r="3" spans="2:26" s="6" customFormat="1" ht="27" customHeight="1" thickBot="1">
      <c r="B3" s="118"/>
      <c r="C3" s="119"/>
      <c r="D3" s="121"/>
      <c r="E3" s="17"/>
      <c r="F3" s="16"/>
      <c r="G3" s="109"/>
      <c r="H3" s="110"/>
      <c r="I3" s="111"/>
      <c r="J3" s="89"/>
      <c r="K3" s="18" t="s">
        <v>11</v>
      </c>
      <c r="L3" s="18" t="s">
        <v>12</v>
      </c>
      <c r="M3" s="19" t="s">
        <v>11</v>
      </c>
      <c r="N3" s="19" t="s">
        <v>12</v>
      </c>
      <c r="O3" s="19" t="s">
        <v>11</v>
      </c>
      <c r="P3" s="20" t="s">
        <v>12</v>
      </c>
      <c r="R3" s="7" t="s">
        <v>13</v>
      </c>
      <c r="S3" s="7" t="s">
        <v>14</v>
      </c>
      <c r="T3" s="8" t="s">
        <v>15</v>
      </c>
      <c r="U3" s="8" t="s">
        <v>16</v>
      </c>
      <c r="W3" s="8" t="s">
        <v>17</v>
      </c>
      <c r="X3" s="8" t="s">
        <v>18</v>
      </c>
      <c r="Y3" s="8" t="s">
        <v>19</v>
      </c>
      <c r="Z3" s="8" t="s">
        <v>20</v>
      </c>
    </row>
    <row r="4" spans="2:26" s="6" customFormat="1" ht="27" customHeight="1">
      <c r="B4" s="112" t="s">
        <v>21</v>
      </c>
      <c r="C4" s="113"/>
      <c r="D4" s="21" t="s">
        <v>22</v>
      </c>
      <c r="E4" s="22"/>
      <c r="F4" s="22"/>
      <c r="G4" s="23">
        <v>39108</v>
      </c>
      <c r="H4" s="24" t="s">
        <v>23</v>
      </c>
      <c r="I4" s="25">
        <v>39118</v>
      </c>
      <c r="J4" s="26">
        <v>4</v>
      </c>
      <c r="K4" s="27">
        <v>36</v>
      </c>
      <c r="L4" s="27">
        <v>33</v>
      </c>
      <c r="M4" s="28">
        <v>65</v>
      </c>
      <c r="N4" s="28">
        <v>60</v>
      </c>
      <c r="O4" s="29" t="str">
        <f>IF(K4&lt;=65.4,"○","×")</f>
        <v>○</v>
      </c>
      <c r="P4" s="30" t="str">
        <f>IF(L4&lt;=60.4,"○","×")</f>
        <v>○</v>
      </c>
      <c r="R4" s="6" t="str">
        <f aca="true" t="shared" si="0" ref="R4:R27">IF(AND(M2="○",N2="○"),"○","×")</f>
        <v>×</v>
      </c>
      <c r="S4" s="6" t="str">
        <f aca="true" t="shared" si="1" ref="S4:S27">IF(AND(M2="○",N2="×"),"○","×")</f>
        <v>×</v>
      </c>
      <c r="T4" s="6" t="str">
        <f aca="true" t="shared" si="2" ref="T4:T27">IF(AND(M2="×",N2="○"),"○","×")</f>
        <v>×</v>
      </c>
      <c r="U4" s="6" t="str">
        <f aca="true" t="shared" si="3" ref="U4:U27">IF(AND(M2="×",N2="×"),"○","×")</f>
        <v>×</v>
      </c>
      <c r="W4" s="9">
        <f aca="true" t="shared" si="4" ref="W4:W29">IF(AND(M2="○",N2="○"),1,0)</f>
        <v>0</v>
      </c>
      <c r="X4" s="9">
        <f aca="true" t="shared" si="5" ref="X4:X29">IF(AND(M2="○",N2="×"),1,0)</f>
        <v>0</v>
      </c>
      <c r="Y4" s="9">
        <f aca="true" t="shared" si="6" ref="Y4:Y29">IF(AND(M2="×",N2="○"),1,0)</f>
        <v>0</v>
      </c>
      <c r="Z4" s="9">
        <f aca="true" t="shared" si="7" ref="Z4:Z29">IF(AND(M2="×",N2="×"),1,0)</f>
        <v>0</v>
      </c>
    </row>
    <row r="5" spans="2:26" s="6" customFormat="1" ht="27" customHeight="1">
      <c r="B5" s="112"/>
      <c r="C5" s="113"/>
      <c r="D5" s="21" t="s">
        <v>58</v>
      </c>
      <c r="E5" s="22"/>
      <c r="F5" s="22"/>
      <c r="G5" s="23">
        <v>38995</v>
      </c>
      <c r="H5" s="24" t="s">
        <v>23</v>
      </c>
      <c r="I5" s="25" t="s">
        <v>59</v>
      </c>
      <c r="J5" s="26">
        <v>2</v>
      </c>
      <c r="K5" s="27">
        <v>39</v>
      </c>
      <c r="L5" s="27">
        <v>32</v>
      </c>
      <c r="M5" s="29">
        <v>65</v>
      </c>
      <c r="N5" s="29">
        <v>60</v>
      </c>
      <c r="O5" s="29" t="str">
        <f aca="true" t="shared" si="8" ref="O5:O29">IF(K5&lt;=65.4,"○","×")</f>
        <v>○</v>
      </c>
      <c r="P5" s="30" t="str">
        <f aca="true" t="shared" si="9" ref="P5:P29">IF(L5&lt;=60.4,"○","×")</f>
        <v>○</v>
      </c>
      <c r="R5" s="6" t="str">
        <f t="shared" si="0"/>
        <v>×</v>
      </c>
      <c r="S5" s="6" t="str">
        <f t="shared" si="1"/>
        <v>×</v>
      </c>
      <c r="T5" s="6" t="str">
        <f t="shared" si="2"/>
        <v>×</v>
      </c>
      <c r="U5" s="6" t="str">
        <f t="shared" si="3"/>
        <v>×</v>
      </c>
      <c r="W5" s="9">
        <f t="shared" si="4"/>
        <v>0</v>
      </c>
      <c r="X5" s="9">
        <f t="shared" si="5"/>
        <v>0</v>
      </c>
      <c r="Y5" s="9">
        <f t="shared" si="6"/>
        <v>0</v>
      </c>
      <c r="Z5" s="9">
        <f t="shared" si="7"/>
        <v>0</v>
      </c>
    </row>
    <row r="6" spans="2:26" s="6" customFormat="1" ht="27" customHeight="1">
      <c r="B6" s="112"/>
      <c r="C6" s="113"/>
      <c r="D6" s="21" t="s">
        <v>25</v>
      </c>
      <c r="E6" s="22"/>
      <c r="F6" s="22"/>
      <c r="G6" s="23">
        <v>39100</v>
      </c>
      <c r="H6" s="24" t="s">
        <v>60</v>
      </c>
      <c r="I6" s="31" t="s">
        <v>26</v>
      </c>
      <c r="J6" s="26">
        <v>4</v>
      </c>
      <c r="K6" s="27">
        <v>38</v>
      </c>
      <c r="L6" s="27">
        <v>38</v>
      </c>
      <c r="M6" s="29">
        <v>65</v>
      </c>
      <c r="N6" s="29">
        <v>60</v>
      </c>
      <c r="O6" s="29" t="str">
        <f t="shared" si="8"/>
        <v>○</v>
      </c>
      <c r="P6" s="30" t="str">
        <f t="shared" si="9"/>
        <v>○</v>
      </c>
      <c r="R6" s="6" t="str">
        <f t="shared" si="0"/>
        <v>×</v>
      </c>
      <c r="S6" s="6" t="str">
        <f t="shared" si="1"/>
        <v>×</v>
      </c>
      <c r="T6" s="6" t="str">
        <f t="shared" si="2"/>
        <v>×</v>
      </c>
      <c r="U6" s="6" t="str">
        <f t="shared" si="3"/>
        <v>×</v>
      </c>
      <c r="W6" s="9">
        <f t="shared" si="4"/>
        <v>0</v>
      </c>
      <c r="X6" s="9">
        <f t="shared" si="5"/>
        <v>0</v>
      </c>
      <c r="Y6" s="9">
        <f t="shared" si="6"/>
        <v>0</v>
      </c>
      <c r="Z6" s="9">
        <f t="shared" si="7"/>
        <v>0</v>
      </c>
    </row>
    <row r="7" spans="2:26" s="6" customFormat="1" ht="27" customHeight="1">
      <c r="B7" s="114"/>
      <c r="C7" s="115"/>
      <c r="D7" s="21" t="s">
        <v>61</v>
      </c>
      <c r="E7" s="22"/>
      <c r="F7" s="22"/>
      <c r="G7" s="23">
        <v>38982</v>
      </c>
      <c r="H7" s="24" t="s">
        <v>60</v>
      </c>
      <c r="I7" s="25">
        <v>38992</v>
      </c>
      <c r="J7" s="26">
        <v>2</v>
      </c>
      <c r="K7" s="27">
        <v>44</v>
      </c>
      <c r="L7" s="27">
        <v>44</v>
      </c>
      <c r="M7" s="29">
        <v>65</v>
      </c>
      <c r="N7" s="29">
        <v>60</v>
      </c>
      <c r="O7" s="29" t="str">
        <f t="shared" si="8"/>
        <v>○</v>
      </c>
      <c r="P7" s="30" t="str">
        <f t="shared" si="9"/>
        <v>○</v>
      </c>
      <c r="R7" s="6" t="str">
        <f t="shared" si="0"/>
        <v>×</v>
      </c>
      <c r="S7" s="6" t="str">
        <f t="shared" si="1"/>
        <v>×</v>
      </c>
      <c r="T7" s="6" t="str">
        <f t="shared" si="2"/>
        <v>×</v>
      </c>
      <c r="U7" s="6" t="str">
        <f t="shared" si="3"/>
        <v>×</v>
      </c>
      <c r="W7" s="9">
        <f t="shared" si="4"/>
        <v>0</v>
      </c>
      <c r="X7" s="9">
        <f t="shared" si="5"/>
        <v>0</v>
      </c>
      <c r="Y7" s="9">
        <f t="shared" si="6"/>
        <v>0</v>
      </c>
      <c r="Z7" s="9">
        <f t="shared" si="7"/>
        <v>0</v>
      </c>
    </row>
    <row r="8" spans="2:26" s="6" customFormat="1" ht="27" customHeight="1">
      <c r="B8" s="98" t="s">
        <v>27</v>
      </c>
      <c r="C8" s="99"/>
      <c r="D8" s="21" t="s">
        <v>28</v>
      </c>
      <c r="E8" s="22"/>
      <c r="F8" s="22"/>
      <c r="G8" s="23">
        <v>38911</v>
      </c>
      <c r="H8" s="24" t="s">
        <v>24</v>
      </c>
      <c r="I8" s="25" t="s">
        <v>62</v>
      </c>
      <c r="J8" s="26">
        <v>2</v>
      </c>
      <c r="K8" s="27">
        <v>48</v>
      </c>
      <c r="L8" s="27">
        <v>43</v>
      </c>
      <c r="M8" s="29">
        <v>70</v>
      </c>
      <c r="N8" s="29">
        <v>65</v>
      </c>
      <c r="O8" s="29" t="str">
        <f>IF(K8&lt;=70.4,"○","×")</f>
        <v>○</v>
      </c>
      <c r="P8" s="30" t="str">
        <f>IF(L8&lt;=65.4,"○","×")</f>
        <v>○</v>
      </c>
      <c r="R8" s="6" t="str">
        <f t="shared" si="0"/>
        <v>×</v>
      </c>
      <c r="S8" s="6" t="str">
        <f t="shared" si="1"/>
        <v>×</v>
      </c>
      <c r="T8" s="6" t="str">
        <f t="shared" si="2"/>
        <v>×</v>
      </c>
      <c r="U8" s="6" t="str">
        <f t="shared" si="3"/>
        <v>×</v>
      </c>
      <c r="W8" s="9">
        <f t="shared" si="4"/>
        <v>0</v>
      </c>
      <c r="X8" s="9">
        <f t="shared" si="5"/>
        <v>0</v>
      </c>
      <c r="Y8" s="9">
        <f t="shared" si="6"/>
        <v>0</v>
      </c>
      <c r="Z8" s="9">
        <f t="shared" si="7"/>
        <v>0</v>
      </c>
    </row>
    <row r="9" spans="2:26" s="6" customFormat="1" ht="27" customHeight="1">
      <c r="B9" s="96" t="s">
        <v>63</v>
      </c>
      <c r="C9" s="97"/>
      <c r="D9" s="21" t="s">
        <v>64</v>
      </c>
      <c r="E9" s="22"/>
      <c r="F9" s="22"/>
      <c r="G9" s="23">
        <v>39049</v>
      </c>
      <c r="H9" s="24" t="s">
        <v>65</v>
      </c>
      <c r="I9" s="25">
        <v>39057</v>
      </c>
      <c r="J9" s="26">
        <v>4</v>
      </c>
      <c r="K9" s="27">
        <v>35</v>
      </c>
      <c r="L9" s="27">
        <v>33</v>
      </c>
      <c r="M9" s="29">
        <v>70</v>
      </c>
      <c r="N9" s="29">
        <v>65</v>
      </c>
      <c r="O9" s="29" t="str">
        <f>IF(K9&lt;=70.4,"○","×")</f>
        <v>○</v>
      </c>
      <c r="P9" s="30" t="str">
        <f>IF(L9&lt;=65.4,"○","×")</f>
        <v>○</v>
      </c>
      <c r="R9" s="6" t="str">
        <f t="shared" si="0"/>
        <v>×</v>
      </c>
      <c r="S9" s="6" t="str">
        <f t="shared" si="1"/>
        <v>×</v>
      </c>
      <c r="T9" s="6" t="str">
        <f t="shared" si="2"/>
        <v>×</v>
      </c>
      <c r="U9" s="6" t="str">
        <f t="shared" si="3"/>
        <v>×</v>
      </c>
      <c r="W9" s="9">
        <f t="shared" si="4"/>
        <v>0</v>
      </c>
      <c r="X9" s="9">
        <f t="shared" si="5"/>
        <v>0</v>
      </c>
      <c r="Y9" s="9">
        <f t="shared" si="6"/>
        <v>0</v>
      </c>
      <c r="Z9" s="9">
        <f t="shared" si="7"/>
        <v>0</v>
      </c>
    </row>
    <row r="10" spans="2:26" s="6" customFormat="1" ht="27" customHeight="1">
      <c r="B10" s="96" t="s">
        <v>3</v>
      </c>
      <c r="C10" s="97"/>
      <c r="D10" s="21" t="s">
        <v>66</v>
      </c>
      <c r="E10" s="22"/>
      <c r="F10" s="22"/>
      <c r="G10" s="23">
        <v>38869</v>
      </c>
      <c r="H10" s="24" t="s">
        <v>65</v>
      </c>
      <c r="I10" s="25" t="s">
        <v>67</v>
      </c>
      <c r="J10" s="26">
        <v>4</v>
      </c>
      <c r="K10" s="27">
        <v>41</v>
      </c>
      <c r="L10" s="27">
        <v>37</v>
      </c>
      <c r="M10" s="29">
        <v>65</v>
      </c>
      <c r="N10" s="29">
        <v>60</v>
      </c>
      <c r="O10" s="29" t="str">
        <f t="shared" si="8"/>
        <v>○</v>
      </c>
      <c r="P10" s="30" t="str">
        <f t="shared" si="9"/>
        <v>○</v>
      </c>
      <c r="R10" s="6" t="str">
        <f t="shared" si="0"/>
        <v>×</v>
      </c>
      <c r="S10" s="6" t="str">
        <f t="shared" si="1"/>
        <v>×</v>
      </c>
      <c r="T10" s="6" t="str">
        <f t="shared" si="2"/>
        <v>×</v>
      </c>
      <c r="U10" s="6" t="str">
        <f t="shared" si="3"/>
        <v>×</v>
      </c>
      <c r="W10" s="9">
        <f t="shared" si="4"/>
        <v>0</v>
      </c>
      <c r="X10" s="9">
        <f t="shared" si="5"/>
        <v>0</v>
      </c>
      <c r="Y10" s="9">
        <f t="shared" si="6"/>
        <v>0</v>
      </c>
      <c r="Z10" s="9">
        <f t="shared" si="7"/>
        <v>0</v>
      </c>
    </row>
    <row r="11" spans="2:26" s="6" customFormat="1" ht="27" customHeight="1">
      <c r="B11" s="98" t="s">
        <v>30</v>
      </c>
      <c r="C11" s="99"/>
      <c r="D11" s="21" t="s">
        <v>31</v>
      </c>
      <c r="E11" s="22"/>
      <c r="F11" s="22"/>
      <c r="G11" s="23">
        <v>39007</v>
      </c>
      <c r="H11" s="24" t="s">
        <v>68</v>
      </c>
      <c r="I11" s="25" t="s">
        <v>69</v>
      </c>
      <c r="J11" s="26">
        <v>4</v>
      </c>
      <c r="K11" s="27">
        <v>40</v>
      </c>
      <c r="L11" s="27">
        <v>36</v>
      </c>
      <c r="M11" s="29">
        <v>70</v>
      </c>
      <c r="N11" s="29">
        <v>65</v>
      </c>
      <c r="O11" s="29" t="str">
        <f>IF(K11&lt;=70.4,"○","×")</f>
        <v>○</v>
      </c>
      <c r="P11" s="30" t="str">
        <f>IF(L11&lt;=65.4,"○","×")</f>
        <v>○</v>
      </c>
      <c r="R11" s="6" t="str">
        <f t="shared" si="0"/>
        <v>×</v>
      </c>
      <c r="S11" s="6" t="str">
        <f t="shared" si="1"/>
        <v>×</v>
      </c>
      <c r="T11" s="6" t="str">
        <f t="shared" si="2"/>
        <v>×</v>
      </c>
      <c r="U11" s="6" t="str">
        <f t="shared" si="3"/>
        <v>×</v>
      </c>
      <c r="W11" s="9">
        <f t="shared" si="4"/>
        <v>0</v>
      </c>
      <c r="X11" s="9">
        <f t="shared" si="5"/>
        <v>0</v>
      </c>
      <c r="Y11" s="9">
        <f t="shared" si="6"/>
        <v>0</v>
      </c>
      <c r="Z11" s="9">
        <f t="shared" si="7"/>
        <v>0</v>
      </c>
    </row>
    <row r="12" spans="2:26" s="6" customFormat="1" ht="27" customHeight="1">
      <c r="B12" s="98"/>
      <c r="C12" s="99"/>
      <c r="D12" s="21" t="s">
        <v>32</v>
      </c>
      <c r="E12" s="22"/>
      <c r="F12" s="22"/>
      <c r="G12" s="23">
        <v>39023</v>
      </c>
      <c r="H12" s="24" t="s">
        <v>68</v>
      </c>
      <c r="I12" s="25" t="s">
        <v>70</v>
      </c>
      <c r="J12" s="26">
        <v>4</v>
      </c>
      <c r="K12" s="27">
        <v>38</v>
      </c>
      <c r="L12" s="27">
        <v>35</v>
      </c>
      <c r="M12" s="29">
        <v>65</v>
      </c>
      <c r="N12" s="29">
        <v>60</v>
      </c>
      <c r="O12" s="29" t="str">
        <f t="shared" si="8"/>
        <v>○</v>
      </c>
      <c r="P12" s="30" t="str">
        <f t="shared" si="9"/>
        <v>○</v>
      </c>
      <c r="R12" s="6" t="str">
        <f t="shared" si="0"/>
        <v>×</v>
      </c>
      <c r="S12" s="6" t="str">
        <f t="shared" si="1"/>
        <v>×</v>
      </c>
      <c r="T12" s="6" t="str">
        <f t="shared" si="2"/>
        <v>×</v>
      </c>
      <c r="U12" s="6" t="str">
        <f t="shared" si="3"/>
        <v>×</v>
      </c>
      <c r="W12" s="9">
        <f t="shared" si="4"/>
        <v>0</v>
      </c>
      <c r="X12" s="9">
        <f t="shared" si="5"/>
        <v>0</v>
      </c>
      <c r="Y12" s="9">
        <f t="shared" si="6"/>
        <v>0</v>
      </c>
      <c r="Z12" s="9">
        <f t="shared" si="7"/>
        <v>0</v>
      </c>
    </row>
    <row r="13" spans="2:26" s="6" customFormat="1" ht="27" customHeight="1">
      <c r="B13" s="77" t="s">
        <v>4</v>
      </c>
      <c r="C13" s="79"/>
      <c r="D13" s="21" t="s">
        <v>71</v>
      </c>
      <c r="E13" s="22"/>
      <c r="F13" s="22"/>
      <c r="G13" s="23">
        <v>38939</v>
      </c>
      <c r="H13" s="24" t="s">
        <v>68</v>
      </c>
      <c r="I13" s="25" t="s">
        <v>72</v>
      </c>
      <c r="J13" s="26">
        <v>8</v>
      </c>
      <c r="K13" s="27">
        <v>40</v>
      </c>
      <c r="L13" s="27">
        <v>36</v>
      </c>
      <c r="M13" s="29">
        <v>70</v>
      </c>
      <c r="N13" s="29">
        <v>65</v>
      </c>
      <c r="O13" s="29" t="str">
        <f>IF(K13&lt;=70.4,"○","×")</f>
        <v>○</v>
      </c>
      <c r="P13" s="30" t="str">
        <f>IF(L13&lt;=65.4,"○","×")</f>
        <v>○</v>
      </c>
      <c r="R13" s="6" t="str">
        <f t="shared" si="0"/>
        <v>×</v>
      </c>
      <c r="S13" s="6" t="str">
        <f t="shared" si="1"/>
        <v>×</v>
      </c>
      <c r="T13" s="6" t="str">
        <f t="shared" si="2"/>
        <v>×</v>
      </c>
      <c r="U13" s="6" t="str">
        <f t="shared" si="3"/>
        <v>×</v>
      </c>
      <c r="W13" s="9">
        <f t="shared" si="4"/>
        <v>0</v>
      </c>
      <c r="X13" s="9">
        <f t="shared" si="5"/>
        <v>0</v>
      </c>
      <c r="Y13" s="9">
        <f t="shared" si="6"/>
        <v>0</v>
      </c>
      <c r="Z13" s="9">
        <f t="shared" si="7"/>
        <v>0</v>
      </c>
    </row>
    <row r="14" spans="2:26" s="6" customFormat="1" ht="27" customHeight="1">
      <c r="B14" s="100"/>
      <c r="C14" s="101"/>
      <c r="D14" s="21" t="s">
        <v>73</v>
      </c>
      <c r="E14" s="22"/>
      <c r="F14" s="22"/>
      <c r="G14" s="23">
        <v>39057</v>
      </c>
      <c r="H14" s="24" t="s">
        <v>68</v>
      </c>
      <c r="I14" s="31" t="s">
        <v>74</v>
      </c>
      <c r="J14" s="26">
        <v>2</v>
      </c>
      <c r="K14" s="27">
        <v>43</v>
      </c>
      <c r="L14" s="27">
        <v>39</v>
      </c>
      <c r="M14" s="29">
        <v>70</v>
      </c>
      <c r="N14" s="29">
        <v>65</v>
      </c>
      <c r="O14" s="29" t="str">
        <f>IF(K14&lt;=70.4,"○","×")</f>
        <v>○</v>
      </c>
      <c r="P14" s="30" t="str">
        <f>IF(L14&lt;=65.4,"○","×")</f>
        <v>○</v>
      </c>
      <c r="R14" s="6" t="str">
        <f t="shared" si="0"/>
        <v>×</v>
      </c>
      <c r="S14" s="6" t="str">
        <f t="shared" si="1"/>
        <v>×</v>
      </c>
      <c r="T14" s="6" t="str">
        <f t="shared" si="2"/>
        <v>×</v>
      </c>
      <c r="U14" s="6" t="str">
        <f t="shared" si="3"/>
        <v>×</v>
      </c>
      <c r="W14" s="9">
        <f t="shared" si="4"/>
        <v>0</v>
      </c>
      <c r="X14" s="9">
        <f t="shared" si="5"/>
        <v>0</v>
      </c>
      <c r="Y14" s="9">
        <f t="shared" si="6"/>
        <v>0</v>
      </c>
      <c r="Z14" s="9">
        <f t="shared" si="7"/>
        <v>0</v>
      </c>
    </row>
    <row r="15" spans="2:26" s="6" customFormat="1" ht="27" customHeight="1">
      <c r="B15" s="100"/>
      <c r="C15" s="101"/>
      <c r="D15" s="21" t="s">
        <v>34</v>
      </c>
      <c r="E15" s="22"/>
      <c r="F15" s="22"/>
      <c r="G15" s="23">
        <v>38877</v>
      </c>
      <c r="H15" s="24" t="s">
        <v>24</v>
      </c>
      <c r="I15" s="25" t="s">
        <v>33</v>
      </c>
      <c r="J15" s="26">
        <v>2</v>
      </c>
      <c r="K15" s="27">
        <v>41</v>
      </c>
      <c r="L15" s="27">
        <v>32</v>
      </c>
      <c r="M15" s="29">
        <v>65</v>
      </c>
      <c r="N15" s="29">
        <v>60</v>
      </c>
      <c r="O15" s="29" t="str">
        <f t="shared" si="8"/>
        <v>○</v>
      </c>
      <c r="P15" s="30" t="str">
        <f t="shared" si="9"/>
        <v>○</v>
      </c>
      <c r="R15" s="6" t="str">
        <f t="shared" si="0"/>
        <v>×</v>
      </c>
      <c r="S15" s="6" t="str">
        <f t="shared" si="1"/>
        <v>×</v>
      </c>
      <c r="T15" s="6" t="str">
        <f t="shared" si="2"/>
        <v>×</v>
      </c>
      <c r="U15" s="6" t="str">
        <f t="shared" si="3"/>
        <v>×</v>
      </c>
      <c r="W15" s="9">
        <f t="shared" si="4"/>
        <v>0</v>
      </c>
      <c r="X15" s="9">
        <f t="shared" si="5"/>
        <v>0</v>
      </c>
      <c r="Y15" s="9">
        <f t="shared" si="6"/>
        <v>0</v>
      </c>
      <c r="Z15" s="9">
        <f t="shared" si="7"/>
        <v>0</v>
      </c>
    </row>
    <row r="16" spans="2:26" s="6" customFormat="1" ht="27" customHeight="1">
      <c r="B16" s="80"/>
      <c r="C16" s="81"/>
      <c r="D16" s="21" t="s">
        <v>36</v>
      </c>
      <c r="E16" s="32"/>
      <c r="F16" s="32"/>
      <c r="G16" s="23">
        <v>38845</v>
      </c>
      <c r="H16" s="24" t="s">
        <v>37</v>
      </c>
      <c r="I16" s="33" t="s">
        <v>75</v>
      </c>
      <c r="J16" s="34">
        <v>2</v>
      </c>
      <c r="K16" s="27">
        <v>38</v>
      </c>
      <c r="L16" s="35">
        <v>31</v>
      </c>
      <c r="M16" s="29">
        <v>65</v>
      </c>
      <c r="N16" s="29">
        <v>60</v>
      </c>
      <c r="O16" s="29" t="str">
        <f t="shared" si="8"/>
        <v>○</v>
      </c>
      <c r="P16" s="30" t="str">
        <f t="shared" si="9"/>
        <v>○</v>
      </c>
      <c r="R16" s="6" t="str">
        <f t="shared" si="0"/>
        <v>×</v>
      </c>
      <c r="S16" s="6" t="str">
        <f t="shared" si="1"/>
        <v>×</v>
      </c>
      <c r="T16" s="6" t="str">
        <f t="shared" si="2"/>
        <v>×</v>
      </c>
      <c r="U16" s="6" t="str">
        <f t="shared" si="3"/>
        <v>×</v>
      </c>
      <c r="W16" s="9">
        <f t="shared" si="4"/>
        <v>0</v>
      </c>
      <c r="X16" s="9">
        <f t="shared" si="5"/>
        <v>0</v>
      </c>
      <c r="Y16" s="9">
        <f t="shared" si="6"/>
        <v>0</v>
      </c>
      <c r="Z16" s="9">
        <f t="shared" si="7"/>
        <v>0</v>
      </c>
    </row>
    <row r="17" spans="2:26" s="6" customFormat="1" ht="27" customHeight="1">
      <c r="B17" s="82" t="s">
        <v>38</v>
      </c>
      <c r="C17" s="83"/>
      <c r="D17" s="21" t="s">
        <v>0</v>
      </c>
      <c r="E17" s="36"/>
      <c r="F17" s="36"/>
      <c r="G17" s="23">
        <v>39092</v>
      </c>
      <c r="H17" s="24" t="s">
        <v>23</v>
      </c>
      <c r="I17" s="25" t="s">
        <v>72</v>
      </c>
      <c r="J17" s="26">
        <v>2</v>
      </c>
      <c r="K17" s="27">
        <v>34</v>
      </c>
      <c r="L17" s="37" t="s">
        <v>76</v>
      </c>
      <c r="M17" s="29">
        <v>65</v>
      </c>
      <c r="N17" s="29">
        <v>60</v>
      </c>
      <c r="O17" s="29" t="str">
        <f t="shared" si="8"/>
        <v>○</v>
      </c>
      <c r="P17" s="30" t="s">
        <v>77</v>
      </c>
      <c r="R17" s="6" t="str">
        <f t="shared" si="0"/>
        <v>×</v>
      </c>
      <c r="S17" s="6" t="str">
        <f t="shared" si="1"/>
        <v>×</v>
      </c>
      <c r="T17" s="6" t="str">
        <f t="shared" si="2"/>
        <v>×</v>
      </c>
      <c r="U17" s="6" t="str">
        <f t="shared" si="3"/>
        <v>×</v>
      </c>
      <c r="W17" s="9">
        <f t="shared" si="4"/>
        <v>0</v>
      </c>
      <c r="X17" s="9">
        <f t="shared" si="5"/>
        <v>0</v>
      </c>
      <c r="Y17" s="9">
        <f t="shared" si="6"/>
        <v>0</v>
      </c>
      <c r="Z17" s="9">
        <f t="shared" si="7"/>
        <v>0</v>
      </c>
    </row>
    <row r="18" spans="1:26" s="6" customFormat="1" ht="27" customHeight="1">
      <c r="A18" s="5"/>
      <c r="B18" s="77" t="s">
        <v>39</v>
      </c>
      <c r="C18" s="78"/>
      <c r="D18" s="21" t="s">
        <v>40</v>
      </c>
      <c r="E18" s="38"/>
      <c r="F18" s="38"/>
      <c r="G18" s="23">
        <v>39031</v>
      </c>
      <c r="H18" s="24" t="s">
        <v>23</v>
      </c>
      <c r="I18" s="25" t="s">
        <v>78</v>
      </c>
      <c r="J18" s="26">
        <v>2</v>
      </c>
      <c r="K18" s="37" t="s">
        <v>76</v>
      </c>
      <c r="L18" s="37" t="s">
        <v>76</v>
      </c>
      <c r="M18" s="29">
        <v>65</v>
      </c>
      <c r="N18" s="29">
        <v>60</v>
      </c>
      <c r="O18" s="29" t="s">
        <v>79</v>
      </c>
      <c r="P18" s="30" t="s">
        <v>79</v>
      </c>
      <c r="R18" s="6" t="str">
        <f t="shared" si="0"/>
        <v>×</v>
      </c>
      <c r="S18" s="6" t="str">
        <f t="shared" si="1"/>
        <v>×</v>
      </c>
      <c r="T18" s="6" t="str">
        <f t="shared" si="2"/>
        <v>×</v>
      </c>
      <c r="U18" s="6" t="str">
        <f t="shared" si="3"/>
        <v>×</v>
      </c>
      <c r="W18" s="9">
        <f t="shared" si="4"/>
        <v>0</v>
      </c>
      <c r="X18" s="9">
        <f t="shared" si="5"/>
        <v>0</v>
      </c>
      <c r="Y18" s="9">
        <f t="shared" si="6"/>
        <v>0</v>
      </c>
      <c r="Z18" s="9">
        <f t="shared" si="7"/>
        <v>0</v>
      </c>
    </row>
    <row r="19" spans="2:26" s="6" customFormat="1" ht="27" customHeight="1">
      <c r="B19" s="102"/>
      <c r="C19" s="103"/>
      <c r="D19" s="39" t="s">
        <v>80</v>
      </c>
      <c r="E19" s="22"/>
      <c r="F19" s="22"/>
      <c r="G19" s="40">
        <v>38819</v>
      </c>
      <c r="H19" s="41" t="s">
        <v>68</v>
      </c>
      <c r="I19" s="42" t="s">
        <v>81</v>
      </c>
      <c r="J19" s="43">
        <v>4</v>
      </c>
      <c r="K19" s="44">
        <v>37</v>
      </c>
      <c r="L19" s="45">
        <v>35</v>
      </c>
      <c r="M19" s="29">
        <v>65</v>
      </c>
      <c r="N19" s="29">
        <v>60</v>
      </c>
      <c r="O19" s="29" t="str">
        <f t="shared" si="8"/>
        <v>○</v>
      </c>
      <c r="P19" s="30" t="s">
        <v>77</v>
      </c>
      <c r="R19" s="6" t="str">
        <f t="shared" si="0"/>
        <v>×</v>
      </c>
      <c r="S19" s="6" t="str">
        <f t="shared" si="1"/>
        <v>×</v>
      </c>
      <c r="T19" s="6" t="str">
        <f t="shared" si="2"/>
        <v>×</v>
      </c>
      <c r="U19" s="6" t="str">
        <f t="shared" si="3"/>
        <v>×</v>
      </c>
      <c r="W19" s="9">
        <f t="shared" si="4"/>
        <v>0</v>
      </c>
      <c r="X19" s="9">
        <f t="shared" si="5"/>
        <v>0</v>
      </c>
      <c r="Y19" s="9">
        <f t="shared" si="6"/>
        <v>0</v>
      </c>
      <c r="Z19" s="9">
        <f t="shared" si="7"/>
        <v>0</v>
      </c>
    </row>
    <row r="20" spans="2:26" s="6" customFormat="1" ht="27" customHeight="1">
      <c r="B20" s="104" t="s">
        <v>41</v>
      </c>
      <c r="C20" s="105"/>
      <c r="D20" s="21" t="s">
        <v>42</v>
      </c>
      <c r="E20" s="32"/>
      <c r="F20" s="32"/>
      <c r="G20" s="23">
        <v>38903</v>
      </c>
      <c r="H20" s="24"/>
      <c r="I20" s="33" t="s">
        <v>35</v>
      </c>
      <c r="J20" s="34">
        <v>2</v>
      </c>
      <c r="K20" s="27">
        <v>43</v>
      </c>
      <c r="L20" s="45">
        <v>40</v>
      </c>
      <c r="M20" s="29">
        <v>70</v>
      </c>
      <c r="N20" s="29">
        <v>65</v>
      </c>
      <c r="O20" s="29" t="str">
        <f>IF(K20&lt;=65.4,"○","×")</f>
        <v>○</v>
      </c>
      <c r="P20" s="30" t="str">
        <f t="shared" si="9"/>
        <v>○</v>
      </c>
      <c r="R20" s="6" t="str">
        <f t="shared" si="0"/>
        <v>×</v>
      </c>
      <c r="S20" s="6" t="str">
        <f t="shared" si="1"/>
        <v>×</v>
      </c>
      <c r="T20" s="6" t="str">
        <f t="shared" si="2"/>
        <v>×</v>
      </c>
      <c r="U20" s="6" t="str">
        <f t="shared" si="3"/>
        <v>×</v>
      </c>
      <c r="W20" s="9">
        <f t="shared" si="4"/>
        <v>0</v>
      </c>
      <c r="X20" s="9">
        <f t="shared" si="5"/>
        <v>0</v>
      </c>
      <c r="Y20" s="9">
        <f t="shared" si="6"/>
        <v>0</v>
      </c>
      <c r="Z20" s="9">
        <f t="shared" si="7"/>
        <v>0</v>
      </c>
    </row>
    <row r="21" spans="2:26" s="6" customFormat="1" ht="27" customHeight="1">
      <c r="B21" s="77" t="s">
        <v>5</v>
      </c>
      <c r="C21" s="78"/>
      <c r="D21" s="21" t="s">
        <v>82</v>
      </c>
      <c r="E21" s="22"/>
      <c r="F21" s="22"/>
      <c r="G21" s="23">
        <v>38974</v>
      </c>
      <c r="H21" s="24" t="s">
        <v>83</v>
      </c>
      <c r="I21" s="31" t="s">
        <v>84</v>
      </c>
      <c r="J21" s="26">
        <v>2</v>
      </c>
      <c r="K21" s="27">
        <v>31</v>
      </c>
      <c r="L21" s="37" t="s">
        <v>85</v>
      </c>
      <c r="M21" s="29">
        <v>65</v>
      </c>
      <c r="N21" s="29">
        <v>60</v>
      </c>
      <c r="O21" s="29" t="str">
        <f t="shared" si="8"/>
        <v>○</v>
      </c>
      <c r="P21" s="30" t="s">
        <v>79</v>
      </c>
      <c r="R21" s="6" t="str">
        <f t="shared" si="0"/>
        <v>×</v>
      </c>
      <c r="S21" s="6" t="str">
        <f t="shared" si="1"/>
        <v>×</v>
      </c>
      <c r="T21" s="6" t="str">
        <f t="shared" si="2"/>
        <v>×</v>
      </c>
      <c r="U21" s="6" t="str">
        <f t="shared" si="3"/>
        <v>×</v>
      </c>
      <c r="W21" s="9">
        <f t="shared" si="4"/>
        <v>0</v>
      </c>
      <c r="X21" s="9">
        <f t="shared" si="5"/>
        <v>0</v>
      </c>
      <c r="Y21" s="9">
        <f t="shared" si="6"/>
        <v>0</v>
      </c>
      <c r="Z21" s="9">
        <f t="shared" si="7"/>
        <v>0</v>
      </c>
    </row>
    <row r="22" spans="2:26" s="6" customFormat="1" ht="27" customHeight="1">
      <c r="B22" s="77" t="s">
        <v>1</v>
      </c>
      <c r="C22" s="79"/>
      <c r="D22" s="21" t="s">
        <v>43</v>
      </c>
      <c r="E22" s="32"/>
      <c r="F22" s="32"/>
      <c r="G22" s="23">
        <v>38957</v>
      </c>
      <c r="H22" s="24" t="s">
        <v>44</v>
      </c>
      <c r="I22" s="25">
        <v>38965</v>
      </c>
      <c r="J22" s="34">
        <v>6</v>
      </c>
      <c r="K22" s="27">
        <v>36</v>
      </c>
      <c r="L22" s="35">
        <v>35</v>
      </c>
      <c r="M22" s="29">
        <v>65</v>
      </c>
      <c r="N22" s="29">
        <v>60</v>
      </c>
      <c r="O22" s="29" t="str">
        <f t="shared" si="8"/>
        <v>○</v>
      </c>
      <c r="P22" s="30" t="str">
        <f t="shared" si="9"/>
        <v>○</v>
      </c>
      <c r="R22" s="6" t="str">
        <f t="shared" si="0"/>
        <v>×</v>
      </c>
      <c r="S22" s="6" t="str">
        <f t="shared" si="1"/>
        <v>×</v>
      </c>
      <c r="T22" s="6" t="str">
        <f t="shared" si="2"/>
        <v>×</v>
      </c>
      <c r="U22" s="6" t="str">
        <f t="shared" si="3"/>
        <v>×</v>
      </c>
      <c r="W22" s="9">
        <f t="shared" si="4"/>
        <v>0</v>
      </c>
      <c r="X22" s="9">
        <f t="shared" si="5"/>
        <v>0</v>
      </c>
      <c r="Y22" s="9">
        <f t="shared" si="6"/>
        <v>0</v>
      </c>
      <c r="Z22" s="9">
        <f t="shared" si="7"/>
        <v>0</v>
      </c>
    </row>
    <row r="23" spans="2:26" s="6" customFormat="1" ht="27" customHeight="1">
      <c r="B23" s="80"/>
      <c r="C23" s="81"/>
      <c r="D23" s="21" t="s">
        <v>86</v>
      </c>
      <c r="E23" s="22"/>
      <c r="F23" s="22"/>
      <c r="G23" s="23">
        <v>39041</v>
      </c>
      <c r="H23" s="24" t="s">
        <v>44</v>
      </c>
      <c r="I23" s="33" t="s">
        <v>29</v>
      </c>
      <c r="J23" s="26">
        <v>4</v>
      </c>
      <c r="K23" s="27">
        <v>36</v>
      </c>
      <c r="L23" s="27">
        <v>35</v>
      </c>
      <c r="M23" s="29">
        <v>65</v>
      </c>
      <c r="N23" s="29">
        <v>60</v>
      </c>
      <c r="O23" s="29" t="str">
        <f t="shared" si="8"/>
        <v>○</v>
      </c>
      <c r="P23" s="30" t="str">
        <f t="shared" si="9"/>
        <v>○</v>
      </c>
      <c r="R23" s="6" t="str">
        <f t="shared" si="0"/>
        <v>×</v>
      </c>
      <c r="S23" s="6" t="str">
        <f t="shared" si="1"/>
        <v>×</v>
      </c>
      <c r="T23" s="6" t="str">
        <f t="shared" si="2"/>
        <v>×</v>
      </c>
      <c r="U23" s="6" t="str">
        <f t="shared" si="3"/>
        <v>×</v>
      </c>
      <c r="W23" s="9">
        <f t="shared" si="4"/>
        <v>0</v>
      </c>
      <c r="X23" s="9">
        <f t="shared" si="5"/>
        <v>0</v>
      </c>
      <c r="Y23" s="9">
        <f t="shared" si="6"/>
        <v>0</v>
      </c>
      <c r="Z23" s="9">
        <f t="shared" si="7"/>
        <v>0</v>
      </c>
    </row>
    <row r="24" spans="1:26" s="6" customFormat="1" ht="27" customHeight="1">
      <c r="A24" s="10"/>
      <c r="B24" s="86" t="s">
        <v>45</v>
      </c>
      <c r="C24" s="95"/>
      <c r="D24" s="21" t="s">
        <v>46</v>
      </c>
      <c r="E24" s="32"/>
      <c r="F24" s="32"/>
      <c r="G24" s="23">
        <v>39118</v>
      </c>
      <c r="H24" s="24" t="s">
        <v>47</v>
      </c>
      <c r="I24" s="33" t="s">
        <v>87</v>
      </c>
      <c r="J24" s="34">
        <v>6</v>
      </c>
      <c r="K24" s="27">
        <v>36</v>
      </c>
      <c r="L24" s="35">
        <v>32</v>
      </c>
      <c r="M24" s="29">
        <v>65</v>
      </c>
      <c r="N24" s="29">
        <v>60</v>
      </c>
      <c r="O24" s="29" t="str">
        <f t="shared" si="8"/>
        <v>○</v>
      </c>
      <c r="P24" s="30" t="str">
        <f t="shared" si="9"/>
        <v>○</v>
      </c>
      <c r="R24" s="6" t="str">
        <f t="shared" si="0"/>
        <v>×</v>
      </c>
      <c r="S24" s="6" t="str">
        <f t="shared" si="1"/>
        <v>×</v>
      </c>
      <c r="T24" s="6" t="str">
        <f t="shared" si="2"/>
        <v>×</v>
      </c>
      <c r="U24" s="6" t="str">
        <f t="shared" si="3"/>
        <v>×</v>
      </c>
      <c r="W24" s="9">
        <f t="shared" si="4"/>
        <v>0</v>
      </c>
      <c r="X24" s="9">
        <f t="shared" si="5"/>
        <v>0</v>
      </c>
      <c r="Y24" s="9">
        <f t="shared" si="6"/>
        <v>0</v>
      </c>
      <c r="Z24" s="9">
        <f t="shared" si="7"/>
        <v>0</v>
      </c>
    </row>
    <row r="25" spans="1:26" s="6" customFormat="1" ht="27" customHeight="1">
      <c r="A25" s="6">
        <v>84</v>
      </c>
      <c r="B25" s="86" t="s">
        <v>88</v>
      </c>
      <c r="C25" s="87"/>
      <c r="D25" s="21" t="s">
        <v>89</v>
      </c>
      <c r="E25" s="22"/>
      <c r="F25" s="22"/>
      <c r="G25" s="23">
        <v>39065</v>
      </c>
      <c r="H25" s="24" t="s">
        <v>90</v>
      </c>
      <c r="I25" s="31" t="s">
        <v>91</v>
      </c>
      <c r="J25" s="26">
        <v>2</v>
      </c>
      <c r="K25" s="27">
        <v>34</v>
      </c>
      <c r="L25" s="37" t="s">
        <v>92</v>
      </c>
      <c r="M25" s="29">
        <v>65</v>
      </c>
      <c r="N25" s="29">
        <v>60</v>
      </c>
      <c r="O25" s="29" t="str">
        <f>IF(K25&lt;=65.4,"○","×")</f>
        <v>○</v>
      </c>
      <c r="P25" s="30" t="s">
        <v>79</v>
      </c>
      <c r="Q25" s="6" t="s">
        <v>51</v>
      </c>
      <c r="R25" s="6" t="str">
        <f t="shared" si="0"/>
        <v>×</v>
      </c>
      <c r="S25" s="6" t="str">
        <f t="shared" si="1"/>
        <v>×</v>
      </c>
      <c r="T25" s="6" t="str">
        <f t="shared" si="2"/>
        <v>×</v>
      </c>
      <c r="U25" s="6" t="str">
        <f t="shared" si="3"/>
        <v>×</v>
      </c>
      <c r="W25" s="9">
        <f t="shared" si="4"/>
        <v>0</v>
      </c>
      <c r="X25" s="9">
        <f t="shared" si="5"/>
        <v>0</v>
      </c>
      <c r="Y25" s="9">
        <f t="shared" si="6"/>
        <v>0</v>
      </c>
      <c r="Z25" s="9">
        <f t="shared" si="7"/>
        <v>0</v>
      </c>
    </row>
    <row r="26" spans="1:26" s="6" customFormat="1" ht="27" customHeight="1">
      <c r="A26" s="6">
        <v>344</v>
      </c>
      <c r="B26" s="86" t="s">
        <v>48</v>
      </c>
      <c r="C26" s="87"/>
      <c r="D26" s="21" t="s">
        <v>49</v>
      </c>
      <c r="E26" s="22"/>
      <c r="F26" s="22"/>
      <c r="G26" s="23">
        <v>38931</v>
      </c>
      <c r="H26" s="24" t="s">
        <v>50</v>
      </c>
      <c r="I26" s="31" t="s">
        <v>93</v>
      </c>
      <c r="J26" s="26">
        <v>2</v>
      </c>
      <c r="K26" s="27">
        <v>45</v>
      </c>
      <c r="L26" s="27">
        <v>33</v>
      </c>
      <c r="M26" s="29">
        <v>65</v>
      </c>
      <c r="N26" s="29">
        <v>60</v>
      </c>
      <c r="O26" s="29" t="str">
        <f t="shared" si="8"/>
        <v>○</v>
      </c>
      <c r="P26" s="30" t="str">
        <f t="shared" si="9"/>
        <v>○</v>
      </c>
      <c r="Q26" s="6" t="s">
        <v>52</v>
      </c>
      <c r="R26" s="6" t="str">
        <f t="shared" si="0"/>
        <v>×</v>
      </c>
      <c r="S26" s="6" t="str">
        <f t="shared" si="1"/>
        <v>×</v>
      </c>
      <c r="T26" s="6" t="str">
        <f t="shared" si="2"/>
        <v>×</v>
      </c>
      <c r="U26" s="6" t="str">
        <f t="shared" si="3"/>
        <v>×</v>
      </c>
      <c r="W26" s="9">
        <f t="shared" si="4"/>
        <v>0</v>
      </c>
      <c r="X26" s="9">
        <f t="shared" si="5"/>
        <v>0</v>
      </c>
      <c r="Y26" s="9">
        <f t="shared" si="6"/>
        <v>0</v>
      </c>
      <c r="Z26" s="9">
        <f t="shared" si="7"/>
        <v>0</v>
      </c>
    </row>
    <row r="27" spans="2:26" s="6" customFormat="1" ht="27" customHeight="1">
      <c r="B27" s="77" t="s">
        <v>53</v>
      </c>
      <c r="C27" s="78"/>
      <c r="D27" s="84" t="s">
        <v>94</v>
      </c>
      <c r="E27" s="46"/>
      <c r="F27" s="46"/>
      <c r="G27" s="47">
        <v>38827</v>
      </c>
      <c r="H27" s="24" t="s">
        <v>95</v>
      </c>
      <c r="I27" s="48" t="s">
        <v>96</v>
      </c>
      <c r="J27" s="49">
        <v>4</v>
      </c>
      <c r="K27" s="50">
        <v>36</v>
      </c>
      <c r="L27" s="45">
        <v>30</v>
      </c>
      <c r="M27" s="29">
        <v>65</v>
      </c>
      <c r="N27" s="29">
        <v>60</v>
      </c>
      <c r="O27" s="29" t="str">
        <f t="shared" si="8"/>
        <v>○</v>
      </c>
      <c r="P27" s="30" t="str">
        <f t="shared" si="9"/>
        <v>○</v>
      </c>
      <c r="R27" s="6" t="str">
        <f t="shared" si="0"/>
        <v>×</v>
      </c>
      <c r="S27" s="6" t="str">
        <f t="shared" si="1"/>
        <v>×</v>
      </c>
      <c r="T27" s="6" t="str">
        <f t="shared" si="2"/>
        <v>×</v>
      </c>
      <c r="U27" s="6" t="str">
        <f t="shared" si="3"/>
        <v>×</v>
      </c>
      <c r="W27" s="9">
        <f t="shared" si="4"/>
        <v>0</v>
      </c>
      <c r="X27" s="9">
        <f t="shared" si="5"/>
        <v>0</v>
      </c>
      <c r="Y27" s="9">
        <f t="shared" si="6"/>
        <v>0</v>
      </c>
      <c r="Z27" s="9">
        <f t="shared" si="7"/>
        <v>0</v>
      </c>
    </row>
    <row r="28" spans="2:26" s="6" customFormat="1" ht="27" customHeight="1">
      <c r="B28" s="82"/>
      <c r="C28" s="83"/>
      <c r="D28" s="85"/>
      <c r="E28" s="46"/>
      <c r="F28" s="46"/>
      <c r="G28" s="23">
        <v>39015</v>
      </c>
      <c r="H28" s="24" t="s">
        <v>97</v>
      </c>
      <c r="I28" s="25">
        <v>39023</v>
      </c>
      <c r="J28" s="49">
        <v>4</v>
      </c>
      <c r="K28" s="50">
        <v>35</v>
      </c>
      <c r="L28" s="45">
        <v>30</v>
      </c>
      <c r="M28" s="29">
        <v>65</v>
      </c>
      <c r="N28" s="29">
        <v>60</v>
      </c>
      <c r="O28" s="29" t="str">
        <f t="shared" si="8"/>
        <v>○</v>
      </c>
      <c r="P28" s="30" t="str">
        <f t="shared" si="9"/>
        <v>○</v>
      </c>
      <c r="W28" s="9">
        <f t="shared" si="4"/>
        <v>0</v>
      </c>
      <c r="X28" s="9">
        <f t="shared" si="5"/>
        <v>0</v>
      </c>
      <c r="Y28" s="9">
        <f t="shared" si="6"/>
        <v>0</v>
      </c>
      <c r="Z28" s="9">
        <f t="shared" si="7"/>
        <v>0</v>
      </c>
    </row>
    <row r="29" spans="2:26" s="6" customFormat="1" ht="27" customHeight="1">
      <c r="B29" s="72" t="s">
        <v>54</v>
      </c>
      <c r="C29" s="73"/>
      <c r="D29" s="51" t="s">
        <v>55</v>
      </c>
      <c r="E29" s="52"/>
      <c r="F29" s="53"/>
      <c r="G29" s="47">
        <v>38853</v>
      </c>
      <c r="H29" s="54" t="s">
        <v>56</v>
      </c>
      <c r="I29" s="48" t="s">
        <v>98</v>
      </c>
      <c r="J29" s="55">
        <v>2</v>
      </c>
      <c r="K29" s="50">
        <v>41</v>
      </c>
      <c r="L29" s="50">
        <v>35</v>
      </c>
      <c r="M29" s="56">
        <v>65</v>
      </c>
      <c r="N29" s="56">
        <v>60</v>
      </c>
      <c r="O29" s="56" t="str">
        <f t="shared" si="8"/>
        <v>○</v>
      </c>
      <c r="P29" s="57" t="str">
        <f t="shared" si="9"/>
        <v>○</v>
      </c>
      <c r="R29" s="6" t="str">
        <f>IF(AND(M27="○",N27="○"),"○","×")</f>
        <v>×</v>
      </c>
      <c r="S29" s="6" t="str">
        <f>IF(AND(M27="○",N27="×"),"○","×")</f>
        <v>×</v>
      </c>
      <c r="T29" s="6" t="str">
        <f>IF(AND(M27="×",N27="○"),"○","×")</f>
        <v>×</v>
      </c>
      <c r="U29" s="6" t="str">
        <f>IF(AND(M27="×",N27="×"),"○","×")</f>
        <v>×</v>
      </c>
      <c r="W29" s="9">
        <f t="shared" si="4"/>
        <v>0</v>
      </c>
      <c r="X29" s="9">
        <f t="shared" si="5"/>
        <v>0</v>
      </c>
      <c r="Y29" s="9">
        <f t="shared" si="6"/>
        <v>0</v>
      </c>
      <c r="Z29" s="9">
        <f t="shared" si="7"/>
        <v>0</v>
      </c>
    </row>
    <row r="30" spans="2:26" s="6" customFormat="1" ht="27" customHeight="1" thickBot="1">
      <c r="B30" s="74" t="s">
        <v>99</v>
      </c>
      <c r="C30" s="75"/>
      <c r="D30" s="58" t="s">
        <v>100</v>
      </c>
      <c r="E30" s="59"/>
      <c r="F30" s="59"/>
      <c r="G30" s="60">
        <v>38861</v>
      </c>
      <c r="H30" s="61" t="s">
        <v>101</v>
      </c>
      <c r="I30" s="62">
        <v>38869</v>
      </c>
      <c r="J30" s="63">
        <v>2</v>
      </c>
      <c r="K30" s="64">
        <v>36</v>
      </c>
      <c r="L30" s="65" t="s">
        <v>102</v>
      </c>
      <c r="M30" s="19">
        <v>65</v>
      </c>
      <c r="N30" s="19">
        <v>60</v>
      </c>
      <c r="O30" s="19" t="str">
        <f>IF(K30&lt;=65.4,"○","×")</f>
        <v>○</v>
      </c>
      <c r="P30" s="66" t="s">
        <v>79</v>
      </c>
      <c r="W30" s="9"/>
      <c r="X30" s="9"/>
      <c r="Y30" s="9"/>
      <c r="Z30" s="9"/>
    </row>
    <row r="31" spans="2:26" ht="27" customHeight="1">
      <c r="B31" s="76" t="s">
        <v>103</v>
      </c>
      <c r="C31" s="76"/>
      <c r="D31" s="76"/>
      <c r="E31" s="76"/>
      <c r="F31" s="76"/>
      <c r="G31" s="76"/>
      <c r="H31" s="67"/>
      <c r="I31" s="68"/>
      <c r="J31" s="69"/>
      <c r="K31" s="70"/>
      <c r="L31" s="70"/>
      <c r="M31" s="71"/>
      <c r="N31" s="71"/>
      <c r="O31" s="71"/>
      <c r="P31" s="71"/>
      <c r="W31" s="13">
        <f>SUM(W4:W29)</f>
        <v>0</v>
      </c>
      <c r="X31" s="13">
        <f>SUM(X4:X29)</f>
        <v>0</v>
      </c>
      <c r="Y31" s="13">
        <f>SUM(Y4:Y29)</f>
        <v>0</v>
      </c>
      <c r="Z31" s="13">
        <f>SUM(Z4:Z29)</f>
        <v>0</v>
      </c>
    </row>
  </sheetData>
  <mergeCells count="26">
    <mergeCell ref="B18:C19"/>
    <mergeCell ref="B20:C20"/>
    <mergeCell ref="G2:I3"/>
    <mergeCell ref="B4:C7"/>
    <mergeCell ref="B8:C8"/>
    <mergeCell ref="B9:C9"/>
    <mergeCell ref="B2:C3"/>
    <mergeCell ref="D2:D3"/>
    <mergeCell ref="B10:C10"/>
    <mergeCell ref="B11:C12"/>
    <mergeCell ref="B13:C16"/>
    <mergeCell ref="B17:C17"/>
    <mergeCell ref="J2:J3"/>
    <mergeCell ref="K2:L2"/>
    <mergeCell ref="M2:N2"/>
    <mergeCell ref="O2:P2"/>
    <mergeCell ref="B29:C29"/>
    <mergeCell ref="B30:C30"/>
    <mergeCell ref="B31:G31"/>
    <mergeCell ref="B21:C21"/>
    <mergeCell ref="B22:C23"/>
    <mergeCell ref="B27:C28"/>
    <mergeCell ref="D27:D28"/>
    <mergeCell ref="B26:C26"/>
    <mergeCell ref="B24:C24"/>
    <mergeCell ref="B25:C25"/>
  </mergeCells>
  <printOptions/>
  <pageMargins left="0.8267716535433072" right="0.5118110236220472" top="0.7086614173228347" bottom="0.7874015748031497" header="0.5118110236220472" footer="0.5118110236220472"/>
  <pageSetup fitToHeight="0" horizontalDpi="600" verticalDpi="600" orientation="portrait" paperSize="9" scale="74" r:id="rId1"/>
  <headerFooter alignWithMargins="0">
    <oddFooter>&amp;C２５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兵庫県環境局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2007-01-07T10:05:19Z</cp:lastPrinted>
  <dcterms:created xsi:type="dcterms:W3CDTF">2004-10-25T07:07:24Z</dcterms:created>
  <dcterms:modified xsi:type="dcterms:W3CDTF">2008-01-29T00:58:47Z</dcterms:modified>
  <cp:category/>
  <cp:version/>
  <cp:contentType/>
  <cp:contentStatus/>
</cp:coreProperties>
</file>